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70" windowHeight="4335" tabRatio="644" activeTab="0"/>
  </bookViews>
  <sheets>
    <sheet name="CHAP16" sheetId="1" r:id="rId1"/>
    <sheet name="Actual" sheetId="2" r:id="rId2"/>
    <sheet name="INTEREST" sheetId="3" r:id="rId3"/>
    <sheet name="DEBT" sheetId="4" r:id="rId4"/>
    <sheet name="DEFICIT" sheetId="5" r:id="rId5"/>
    <sheet name="GNP&amp;DEBT" sheetId="6" r:id="rId6"/>
  </sheets>
  <definedNames>
    <definedName name="\0">'CHAP16'!$S$5</definedName>
    <definedName name="\a">'CHAP16'!$S$5</definedName>
    <definedName name="\t">'CHAP16'!$S$120</definedName>
    <definedName name="__123Graph_A" hidden="1">'CHAP16'!$B$43:$P$43</definedName>
    <definedName name="__123Graph_ADEBT" hidden="1">'CHAP16'!$B$42:$P$42</definedName>
    <definedName name="__123Graph_AGNP&amp;DEBT" hidden="1">'CHAP16'!$B$57:$P$57</definedName>
    <definedName name="__123Graph_AINTEREST" hidden="1">'CHAP16'!$B$43:$P$43</definedName>
    <definedName name="__123Graph_B" hidden="1">'CHAP16'!$B$51:$P$51</definedName>
    <definedName name="__123Graph_BDEBT" hidden="1">'CHAP16'!$B$50:$P$50</definedName>
    <definedName name="__123Graph_BGNP&amp;DEBT" hidden="1">'CHAP16'!$B$65:$P$65</definedName>
    <definedName name="__123Graph_BINTEREST" hidden="1">'CHAP16'!$B$51:$P$51</definedName>
    <definedName name="__123Graph_CDEFICIT" hidden="1">'CHAP16'!$B$44:$P$44</definedName>
    <definedName name="__123Graph_CGNP&amp;DEBT" hidden="1">'CHAP16'!$B$39:$P$39</definedName>
    <definedName name="__123Graph_DDEFICIT" hidden="1">'CHAP16'!$B$52:$P$52</definedName>
    <definedName name="__123Graph_DGNP&amp;DEBT" hidden="1">'CHAP16'!$B$47:$P$47</definedName>
    <definedName name="__123Graph_LBL_A" hidden="1">'CHAP16'!$E$101:$E$103</definedName>
    <definedName name="__123Graph_LBL_ADEBT" hidden="1">'CHAP16'!$C$101:$C$104</definedName>
    <definedName name="__123Graph_LBL_AGNP&amp;DEBT" hidden="1">'CHAP16'!$A$101:$A$104</definedName>
    <definedName name="__123Graph_LBL_AINTEREST" hidden="1">'CHAP16'!$E$101:$E$103</definedName>
    <definedName name="__123Graph_LBL_B" hidden="1">'CHAP16'!$F$101:$F$106</definedName>
    <definedName name="__123Graph_LBL_BDEBT" hidden="1">'CHAP16'!$D$101:$D$108</definedName>
    <definedName name="__123Graph_LBL_BGNP&amp;DEBT" hidden="1">'CHAP16'!$B$101:$B$108</definedName>
    <definedName name="__123Graph_LBL_BINTEREST" hidden="1">'CHAP16'!$F$101:$F$106</definedName>
    <definedName name="__123Graph_LBL_CDEFICIT" hidden="1">'CHAP16'!$G$101:$G$103</definedName>
    <definedName name="__123Graph_LBL_CGNP&amp;DEBT" hidden="1">'CHAP16'!$B$119:$B$122</definedName>
    <definedName name="__123Graph_LBL_DDEFICIT" hidden="1">'CHAP16'!$H$101:$H$108</definedName>
    <definedName name="__123Graph_LBL_DGNP&amp;DEBT" hidden="1">'CHAP16'!$A$119:$A$126</definedName>
    <definedName name="__123Graph_X" hidden="1">'CHAP16'!$B$55:$P$55</definedName>
    <definedName name="__123Graph_XDEBT" hidden="1">'CHAP16'!$B$55:$P$55</definedName>
    <definedName name="__123Graph_XDEFICIT" hidden="1">'CHAP16'!$B$55:$P$55</definedName>
    <definedName name="__123Graph_XGNP&amp;DEBT" hidden="1">'CHAP16'!$B$55:$P$55</definedName>
    <definedName name="__123Graph_XINTEREST" hidden="1">'CHAP16'!$B$55:$P$55</definedName>
    <definedName name="_Regression_Int" localSheetId="0" hidden="1">1</definedName>
    <definedName name="ANS">'CHAP16'!$W$1</definedName>
    <definedName name="_xlnm.Print_Area" localSheetId="0">'CHAP16'!$A$82:$H$99</definedName>
    <definedName name="B__1_">'CHAP16'!#REF!</definedName>
    <definedName name="CLEAR1">'CHAP16'!$S$97</definedName>
    <definedName name="DEMO">'CHAP16'!$S$25</definedName>
    <definedName name="DONE1">'CHAP16'!$S$104</definedName>
    <definedName name="EXERCISE">'CHAP16'!$S$115</definedName>
    <definedName name="G__1_">'CHAP16'!#REF!</definedName>
    <definedName name="GDOT">'CHAP16'!$F$25</definedName>
    <definedName name="GDOT0">'CHAP16'!$G$25</definedName>
    <definedName name="GDOTDO">'CHAP16'!$S$77</definedName>
    <definedName name="GDOTTOLER1">'CHAP16'!$C$76</definedName>
    <definedName name="GDOTTOLER2">'CHAP16'!$D$76</definedName>
    <definedName name="I">'CHAP16'!$F$28</definedName>
    <definedName name="I0">'CHAP16'!$G$28</definedName>
    <definedName name="IDO">'CHAP16'!$S$91</definedName>
    <definedName name="Imprimir_área_IM" localSheetId="0">'CHAP16'!$A$82:$H$99</definedName>
    <definedName name="INTERACT">'CHAP16'!$S$54</definedName>
    <definedName name="ITOLER1">'CHAP16'!$C$79</definedName>
    <definedName name="ITOLER2">'CHAP16'!$D$79</definedName>
    <definedName name="MBCHANGE">'CHAP16'!$S$56</definedName>
    <definedName name="MBEXERCISE">'CHAP16'!$V$56</definedName>
    <definedName name="MBINTERACT">'CHAP16'!$T$22</definedName>
    <definedName name="MBVIEW">'CHAP16'!$T$56</definedName>
    <definedName name="MODE">'CHAP16'!$S$18</definedName>
    <definedName name="P__1_">'CHAP16'!#REF!</definedName>
    <definedName name="PA">'CHAP16'!$S$2</definedName>
    <definedName name="PARAM">'CHAP16'!$S$61</definedName>
    <definedName name="PDOT">'CHAP16'!$F$24</definedName>
    <definedName name="PDOT0">'CHAP16'!$G$24</definedName>
    <definedName name="PDOTDO">'CHAP16'!#REF!</definedName>
    <definedName name="PDOTTOLER1">'CHAP16'!$C$75</definedName>
    <definedName name="PDOTTOLER2">'CHAP16'!$D$75</definedName>
    <definedName name="RESET">'CHAP16'!$S$16</definedName>
    <definedName name="T">'CHAP16'!$F$27</definedName>
    <definedName name="T0">'CHAP16'!$G$27</definedName>
    <definedName name="TDO">'CHAP16'!$S$85</definedName>
    <definedName name="TEXT1">'CHAP16'!#REF!</definedName>
    <definedName name="TEXT2">'CHAP16'!#REF!</definedName>
    <definedName name="TEXT3">'CHAP16'!#REF!</definedName>
    <definedName name="TEXT4">'CHAP16'!#REF!</definedName>
    <definedName name="TOLER">'CHAP16'!$S$124</definedName>
    <definedName name="TR__1_">'CHAP16'!#REF!</definedName>
    <definedName name="TRDOT">'CHAP16'!$F$26</definedName>
    <definedName name="TRDOT0">'CHAP16'!$G$26</definedName>
    <definedName name="TRDOTDO">'CHAP16'!#REF!</definedName>
    <definedName name="TRDOTTOLER1">'CHAP16'!$C$77</definedName>
    <definedName name="TRDOTTOLER2">'CHAP16'!$D$77</definedName>
    <definedName name="TTOLER1">'CHAP16'!$C$78</definedName>
    <definedName name="TTOLER2">'CHAP16'!$D$78</definedName>
    <definedName name="VIEW">'CHAP16'!$S$109</definedName>
    <definedName name="WP">'CHAP16'!$S$13</definedName>
    <definedName name="WRONG">'CHAP16'!$S$65</definedName>
    <definedName name="Y__1_">'CHAP16'!#REF!</definedName>
    <definedName name="YDOT">'CHAP16'!$F$23</definedName>
    <definedName name="YDOT0">'CHAP16'!$G$23</definedName>
    <definedName name="YDOTDO">'CHAP16'!$S$69</definedName>
    <definedName name="YDOTTOLER1">'CHAP16'!$C$74</definedName>
    <definedName name="YDOTTOLER2">'CHAP16'!$D$74</definedName>
  </definedNames>
  <calcPr fullCalcOnLoad="1"/>
</workbook>
</file>

<file path=xl/comments1.xml><?xml version="1.0" encoding="utf-8"?>
<comments xmlns="http://schemas.openxmlformats.org/spreadsheetml/2006/main">
  <authors>
    <author>Halcon Dorado</author>
  </authors>
  <commentList>
    <comment ref="E24" authorId="0">
      <text>
        <r>
          <rPr>
            <b/>
            <sz val="8"/>
            <rFont val="Tahoma"/>
            <family val="2"/>
          </rPr>
          <t>Tasa de crecimiento del nivel de precios</t>
        </r>
      </text>
    </comment>
  </commentList>
</comments>
</file>

<file path=xl/sharedStrings.xml><?xml version="1.0" encoding="utf-8"?>
<sst xmlns="http://schemas.openxmlformats.org/spreadsheetml/2006/main" count="150" uniqueCount="111">
  <si>
    <t xml:space="preserve"> *** Macroeconomía-PC ***</t>
  </si>
  <si>
    <t>-</t>
  </si>
  <si>
    <t>Elija un encabezamiento del menú...</t>
  </si>
  <si>
    <t xml:space="preserve">          *** ESPERE MIENTRAS SE RESTAURA EL MODELO ***</t>
  </si>
  <si>
    <t>Tome el control de la plantilla - use Alt-A para reiniciar.</t>
  </si>
  <si>
    <t xml:space="preserve">   Cuando el gobierno gasta (G+Tr) más de lo que ingresa por impuestos</t>
  </si>
  <si>
    <t>(T) gestiona un déficit.  Este déficit presupuestario (DP) se suma a la</t>
  </si>
  <si>
    <t>deuda del gobierno, guardada por bancos y público en forma de bonos (B),</t>
  </si>
  <si>
    <t>que son promesas de pago en el futuro: el gobierno debe realizar pagos</t>
  </si>
  <si>
    <t xml:space="preserve">por los intereses (i*B) cada año a los tenedores de los bonos.  </t>
  </si>
  <si>
    <t xml:space="preserve">    La carga de la deuda se puede medir por:</t>
  </si>
  <si>
    <t xml:space="preserve">            b  -</t>
  </si>
  <si>
    <t>La relación entre la deuda nacional y el PNB nominal.</t>
  </si>
  <si>
    <t xml:space="preserve">            R  -</t>
  </si>
  <si>
    <t>La relación entre pagos de intereses y PNB nominal.</t>
  </si>
  <si>
    <t xml:space="preserve">   Podemos ver cómo el déficit y la deuda del gobierno se comportarán en</t>
  </si>
  <si>
    <t xml:space="preserve">el tiempo bajo diversos supuestos sobre la tasa de crecimiento de la </t>
  </si>
  <si>
    <t>economía y del sector público.  Podemos ver cómo los cambios de la tasa</t>
  </si>
  <si>
    <t>de inflación, el tipo de interés y la tasa impositiva afectan al déficit</t>
  </si>
  <si>
    <t>y la deuda. Se verá claramente lo crucial que es la tasa de crecimiento</t>
  </si>
  <si>
    <t>de la economía. Los desacuerdos entre los políticos sobre la rapidez del</t>
  </si>
  <si>
    <t>crecimiento futuro del PNB, subyacen en la base de los desacuerdos sobre</t>
  </si>
  <si>
    <t xml:space="preserve">la necesidad de cortar el gasto, o de elevar el tipo impositivo, para </t>
  </si>
  <si>
    <t>tener bajo control el déficit y la deuda.</t>
  </si>
  <si>
    <t>Cambie el valor de:</t>
  </si>
  <si>
    <t xml:space="preserve">         *** ESPERE MIENTRAS SE RESTAURA EL MODELO ***</t>
  </si>
  <si>
    <t>Teclee &lt;ENTER&gt; para seguir...</t>
  </si>
  <si>
    <t xml:space="preserve">        Elementos Exógenos</t>
  </si>
  <si>
    <t>Ecuaciones:</t>
  </si>
  <si>
    <t>Corriente</t>
  </si>
  <si>
    <t xml:space="preserve">     Base</t>
  </si>
  <si>
    <t xml:space="preserve">  DP = G + Tr - t*Y*P</t>
  </si>
  <si>
    <t>Ypto</t>
  </si>
  <si>
    <t>Ecuación Deuda</t>
  </si>
  <si>
    <t xml:space="preserve">  D = (1 + i)*D[-1] + DP</t>
  </si>
  <si>
    <t>­</t>
  </si>
  <si>
    <t xml:space="preserve">  d = DP/(P*Y)</t>
  </si>
  <si>
    <t>Gpto</t>
  </si>
  <si>
    <t xml:space="preserve">Rel. Deuda/PNB </t>
  </si>
  <si>
    <t xml:space="preserve">  b = D/(P*Y)</t>
  </si>
  <si>
    <t xml:space="preserve"> TRpto</t>
  </si>
  <si>
    <t xml:space="preserve">  R = i*D/(P*Y) = i*b</t>
  </si>
  <si>
    <t>t</t>
  </si>
  <si>
    <t>Nivel Precios</t>
  </si>
  <si>
    <t xml:space="preserve">  P = P[-1]*(1+­)</t>
  </si>
  <si>
    <t>i</t>
  </si>
  <si>
    <t>Resultado:</t>
  </si>
  <si>
    <t xml:space="preserve">   Corriente</t>
  </si>
  <si>
    <t xml:space="preserve">     1990</t>
  </si>
  <si>
    <t>-----1996</t>
  </si>
  <si>
    <t>-----2002</t>
  </si>
  <si>
    <t xml:space="preserve">    1990</t>
  </si>
  <si>
    <t>Base</t>
  </si>
  <si>
    <t>GNP</t>
  </si>
  <si>
    <t>Price level</t>
  </si>
  <si>
    <t>Transfers</t>
  </si>
  <si>
    <t>Taxes</t>
  </si>
  <si>
    <t>Rangos Elementos Exógenos:</t>
  </si>
  <si>
    <t>Desde:</t>
  </si>
  <si>
    <t>A:</t>
  </si>
  <si>
    <t>Ypto:</t>
  </si>
  <si>
    <t>Ppto:</t>
  </si>
  <si>
    <t>Gpto:</t>
  </si>
  <si>
    <t>TRpto:</t>
  </si>
  <si>
    <t>t:</t>
  </si>
  <si>
    <t>i:</t>
  </si>
  <si>
    <t>***    Preguntas/Ejercicios   ***</t>
  </si>
  <si>
    <t xml:space="preserve"> 1) Pruebe con diferentes supuestos.  ¿Qué sucede si:</t>
  </si>
  <si>
    <t xml:space="preserve">    a. Los tipos impositivos suben un 1%?</t>
  </si>
  <si>
    <t xml:space="preserve">    b. El tipo de interés es un 1% mayor que en el caso base?</t>
  </si>
  <si>
    <t xml:space="preserve">    c. La economía crece más rápidamente que al 1% al año?</t>
  </si>
  <si>
    <t xml:space="preserve">    d. Los gastos del Gob. crecen un 1% más que en el caso base?</t>
  </si>
  <si>
    <t xml:space="preserve"> 2) Pruebe algunos supuestos de inflación; vea que cuando la inflación</t>
  </si>
  <si>
    <t xml:space="preserve">    sube, los tipos de interés y el gasto del gobierno también lo hacen.     </t>
  </si>
  <si>
    <t xml:space="preserve">    ¿Cuál es el efecto de la inflación en la carga de la deuda?</t>
  </si>
  <si>
    <t xml:space="preserve"> 3) Encuentre el tipo impositivo que salde el presupuesto para 1.996.  </t>
  </si>
  <si>
    <t xml:space="preserve">    ¿Cuál es la deuda eliminada?</t>
  </si>
  <si>
    <t xml:space="preserve"> 4) ¿Qué tipo de crecimiento se necesita para eliminar el déficit en 5</t>
  </si>
  <si>
    <t xml:space="preserve">    años?  Recuerde que puede lograr mayor crecimiento bajando los tipos</t>
  </si>
  <si>
    <t xml:space="preserve">    de interés y aflojando la pol. monetaria, pero, también, que el</t>
  </si>
  <si>
    <t xml:space="preserve">    dinero fácil supone inflación rápida. ¿Qué combinación recomienda?</t>
  </si>
  <si>
    <t>DataLabels:</t>
  </si>
  <si>
    <t>i0/Y0</t>
  </si>
  <si>
    <t xml:space="preserve"> DP0/Y0</t>
  </si>
  <si>
    <t>PNB0</t>
  </si>
  <si>
    <t xml:space="preserve"> D0/Y0</t>
  </si>
  <si>
    <t>i1/Y1</t>
  </si>
  <si>
    <t>PNB1</t>
  </si>
  <si>
    <t xml:space="preserve"> D1/Y1</t>
  </si>
  <si>
    <t xml:space="preserve">  DP1/Y1</t>
  </si>
  <si>
    <t>Datalabels 2:</t>
  </si>
  <si>
    <t xml:space="preserve"> Deuda0</t>
  </si>
  <si>
    <t xml:space="preserve"> Deuda1</t>
  </si>
  <si>
    <t>Mtro. Luis Eduardo Ruiz Rojas</t>
  </si>
  <si>
    <t>Rel. Déficit/PNB</t>
  </si>
  <si>
    <t>Rel. Intereses Gob./PNB</t>
  </si>
  <si>
    <t xml:space="preserve"> d - rel. Déficit/PNB</t>
  </si>
  <si>
    <t xml:space="preserve"> b - rel. Deuda/PNB</t>
  </si>
  <si>
    <t xml:space="preserve"> R - rel. Interés/PNB</t>
  </si>
  <si>
    <t xml:space="preserve"> R - rel. Interés/Y*P</t>
  </si>
  <si>
    <t xml:space="preserve"> b - rel. Deuda/Y*P</t>
  </si>
  <si>
    <t xml:space="preserve"> d - rel. Déficit/Y*P</t>
  </si>
  <si>
    <t>Intereses sobre B</t>
  </si>
  <si>
    <t>Govt Expend</t>
  </si>
  <si>
    <t>Deficit Primario</t>
  </si>
  <si>
    <t>Deuda inicial en forma de Bonos (B)</t>
  </si>
  <si>
    <t>Deuda en forma de Bonos(fin de año)</t>
  </si>
  <si>
    <t>Déficit Primario (Superávit)</t>
  </si>
  <si>
    <t>Año</t>
  </si>
  <si>
    <t>Def Total (Def Primario + intereses)</t>
  </si>
  <si>
    <t>DEFICIT PRESUPUESTARIO Y DEUDA PUBLICA-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</si>
</sst>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%"/>
    <numFmt numFmtId="174" formatCode="0_)"/>
    <numFmt numFmtId="175" formatCode="0.00_)"/>
    <numFmt numFmtId="176" formatCode="0.000_)"/>
  </numFmts>
  <fonts count="49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8"/>
      <color indexed="12"/>
      <name val="Courier"/>
      <family val="3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Courier"/>
      <family val="3"/>
    </font>
    <font>
      <sz val="10"/>
      <color indexed="10"/>
      <name val="Courier"/>
      <family val="3"/>
    </font>
    <font>
      <sz val="10"/>
      <color indexed="12"/>
      <name val="Courier"/>
      <family val="3"/>
    </font>
    <font>
      <sz val="8"/>
      <color indexed="8"/>
      <name val="Arial"/>
      <family val="0"/>
    </font>
    <font>
      <sz val="9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Courier"/>
      <family val="3"/>
    </font>
    <font>
      <sz val="10"/>
      <color rgb="FFFF0000"/>
      <name val="Courier"/>
      <family val="3"/>
    </font>
    <font>
      <sz val="10"/>
      <color rgb="FF0000FF"/>
      <name val="Courier"/>
      <family val="3"/>
    </font>
    <font>
      <sz val="8"/>
      <color rgb="FF0000FF"/>
      <name val="Courier"/>
      <family val="3"/>
    </font>
    <font>
      <b/>
      <sz val="8"/>
      <name val="Courie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left"/>
      <protection/>
    </xf>
    <xf numFmtId="0" fontId="3" fillId="34" borderId="0" xfId="0" applyFont="1" applyFill="1" applyAlignment="1" applyProtection="1">
      <alignment horizontal="left"/>
      <protection locked="0"/>
    </xf>
    <xf numFmtId="0" fontId="2" fillId="35" borderId="0" xfId="0" applyFont="1" applyFill="1" applyAlignment="1">
      <alignment/>
    </xf>
    <xf numFmtId="0" fontId="3" fillId="35" borderId="0" xfId="0" applyFont="1" applyFill="1" applyAlignment="1" applyProtection="1">
      <alignment horizontal="left"/>
      <protection locked="0"/>
    </xf>
    <xf numFmtId="0" fontId="2" fillId="34" borderId="0" xfId="0" applyFont="1" applyFill="1" applyAlignment="1">
      <alignment/>
    </xf>
    <xf numFmtId="0" fontId="2" fillId="35" borderId="0" xfId="0" applyFont="1" applyFill="1" applyAlignment="1" applyProtection="1">
      <alignment horizontal="right"/>
      <protection/>
    </xf>
    <xf numFmtId="0" fontId="2" fillId="34" borderId="0" xfId="0" applyFont="1" applyFill="1" applyAlignment="1" applyProtection="1">
      <alignment horizontal="left"/>
      <protection/>
    </xf>
    <xf numFmtId="173" fontId="3" fillId="35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174" fontId="2" fillId="34" borderId="0" xfId="0" applyNumberFormat="1" applyFont="1" applyFill="1" applyAlignment="1" applyProtection="1">
      <alignment/>
      <protection/>
    </xf>
    <xf numFmtId="175" fontId="2" fillId="34" borderId="0" xfId="0" applyNumberFormat="1" applyFont="1" applyFill="1" applyAlignment="1" applyProtection="1">
      <alignment/>
      <protection/>
    </xf>
    <xf numFmtId="176" fontId="2" fillId="34" borderId="0" xfId="0" applyNumberFormat="1" applyFont="1" applyFill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2" fillId="35" borderId="0" xfId="0" applyFont="1" applyFill="1" applyAlignment="1" applyProtection="1">
      <alignment horizontal="left"/>
      <protection/>
    </xf>
    <xf numFmtId="174" fontId="2" fillId="35" borderId="0" xfId="0" applyNumberFormat="1" applyFont="1" applyFill="1" applyAlignment="1" applyProtection="1">
      <alignment/>
      <protection/>
    </xf>
    <xf numFmtId="175" fontId="2" fillId="0" borderId="0" xfId="0" applyNumberFormat="1" applyFont="1" applyAlignment="1" applyProtection="1">
      <alignment/>
      <protection/>
    </xf>
    <xf numFmtId="175" fontId="2" fillId="35" borderId="0" xfId="0" applyNumberFormat="1" applyFont="1" applyFill="1" applyAlignment="1" applyProtection="1">
      <alignment/>
      <protection/>
    </xf>
    <xf numFmtId="176" fontId="2" fillId="35" borderId="0" xfId="0" applyNumberFormat="1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75" fontId="3" fillId="33" borderId="0" xfId="0" applyNumberFormat="1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 horizontal="left"/>
      <protection locked="0"/>
    </xf>
    <xf numFmtId="0" fontId="2" fillId="36" borderId="0" xfId="0" applyFont="1" applyFill="1" applyAlignment="1">
      <alignment/>
    </xf>
    <xf numFmtId="0" fontId="2" fillId="36" borderId="0" xfId="0" applyFont="1" applyFill="1" applyAlignment="1" applyProtection="1">
      <alignment horizontal="left"/>
      <protection/>
    </xf>
    <xf numFmtId="0" fontId="3" fillId="37" borderId="0" xfId="0" applyFont="1" applyFill="1" applyAlignment="1" applyProtection="1">
      <alignment horizontal="left"/>
      <protection locked="0"/>
    </xf>
    <xf numFmtId="0" fontId="3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/>
    </xf>
    <xf numFmtId="0" fontId="44" fillId="37" borderId="0" xfId="0" applyFont="1" applyFill="1" applyAlignment="1" applyProtection="1">
      <alignment horizontal="right"/>
      <protection/>
    </xf>
    <xf numFmtId="0" fontId="2" fillId="37" borderId="0" xfId="0" applyFont="1" applyFill="1" applyAlignment="1" applyProtection="1">
      <alignment horizontal="center"/>
      <protection/>
    </xf>
    <xf numFmtId="173" fontId="3" fillId="37" borderId="0" xfId="0" applyNumberFormat="1" applyFont="1" applyFill="1" applyAlignment="1" applyProtection="1">
      <alignment/>
      <protection locked="0"/>
    </xf>
    <xf numFmtId="173" fontId="44" fillId="37" borderId="0" xfId="0" applyNumberFormat="1" applyFont="1" applyFill="1" applyAlignment="1" applyProtection="1">
      <alignment/>
      <protection/>
    </xf>
    <xf numFmtId="0" fontId="44" fillId="38" borderId="0" xfId="0" applyFont="1" applyFill="1" applyAlignment="1">
      <alignment/>
    </xf>
    <xf numFmtId="0" fontId="44" fillId="38" borderId="0" xfId="0" applyFont="1" applyFill="1" applyAlignment="1" applyProtection="1">
      <alignment horizontal="left"/>
      <protection/>
    </xf>
    <xf numFmtId="0" fontId="44" fillId="38" borderId="0" xfId="0" applyFont="1" applyFill="1" applyAlignment="1" applyProtection="1">
      <alignment horizontal="right"/>
      <protection/>
    </xf>
    <xf numFmtId="173" fontId="44" fillId="38" borderId="0" xfId="0" applyNumberFormat="1" applyFont="1" applyFill="1" applyAlignment="1" applyProtection="1">
      <alignment/>
      <protection/>
    </xf>
    <xf numFmtId="0" fontId="45" fillId="0" borderId="0" xfId="0" applyFont="1" applyAlignment="1">
      <alignment horizontal="right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      Relación Interés-PNB</a:t>
            </a:r>
          </a:p>
        </c:rich>
      </c:tx>
      <c:layout>
        <c:manualLayout>
          <c:xMode val="factor"/>
          <c:yMode val="factor"/>
          <c:x val="0.024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8775"/>
          <c:w val="0.959"/>
          <c:h val="0.83075"/>
        </c:manualLayout>
      </c:layout>
      <c:lineChart>
        <c:grouping val="standard"/>
        <c:varyColors val="0"/>
        <c:ser>
          <c:idx val="0"/>
          <c:order val="0"/>
          <c:tx>
            <c:v>i0/Y0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CHAP16!$E$101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CHAP16!$E$102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CHAP16!$E$103</c:f>
                  <c:strCache>
                    <c:ptCount val="1"/>
                    <c:pt idx="0">
                      <c:v>i0/Y0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CHAP16!$B$43:$V$43</c:f>
              <c:numCache>
                <c:ptCount val="21"/>
                <c:pt idx="0">
                  <c:v>0.0071111111111111115</c:v>
                </c:pt>
                <c:pt idx="1">
                  <c:v>0.007809619574325456</c:v>
                </c:pt>
                <c:pt idx="2">
                  <c:v>0.008401221802872056</c:v>
                </c:pt>
                <c:pt idx="3">
                  <c:v>0.008889788030147172</c:v>
                </c:pt>
                <c:pt idx="4">
                  <c:v>0.00927907785809551</c:v>
                </c:pt>
                <c:pt idx="5">
                  <c:v>0.009572743107688996</c:v>
                </c:pt>
                <c:pt idx="6">
                  <c:v>0.009774330600156329</c:v>
                </c:pt>
                <c:pt idx="7">
                  <c:v>0.009887284870582979</c:v>
                </c:pt>
                <c:pt idx="8">
                  <c:v>0.009914950815464556</c:v>
                </c:pt>
                <c:pt idx="9">
                  <c:v>0.009860576275760242</c:v>
                </c:pt>
                <c:pt idx="10">
                  <c:v>0.009727314556957843</c:v>
                </c:pt>
                <c:pt idx="11">
                  <c:v>0.009518226887627492</c:v>
                </c:pt>
                <c:pt idx="12">
                  <c:v>0.009236284817907317</c:v>
                </c:pt>
                <c:pt idx="13">
                  <c:v>0.008884372559331449</c:v>
                </c:pt>
                <c:pt idx="14">
                  <c:v>0.008465289267378545</c:v>
                </c:pt>
                <c:pt idx="15">
                  <c:v>0.007981751268087478</c:v>
                </c:pt>
                <c:pt idx="16">
                  <c:v>0.00743639423005607</c:v>
                </c:pt>
                <c:pt idx="17">
                  <c:v>0.006831775283108675</c:v>
                </c:pt>
                <c:pt idx="18">
                  <c:v>0.006170375084888919</c:v>
                </c:pt>
                <c:pt idx="19">
                  <c:v>0.005454599836605251</c:v>
                </c:pt>
                <c:pt idx="20">
                  <c:v>0.004686783249128715</c:v>
                </c:pt>
              </c:numCache>
            </c:numRef>
          </c:val>
          <c:smooth val="0"/>
        </c:ser>
        <c:ser>
          <c:idx val="1"/>
          <c:order val="1"/>
          <c:tx>
            <c:v>i1/Y1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CHAP16!$F$101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CHAP16!$F$102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CHAP16!$F$103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CHAP16!$F$104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CHAP16!$F$105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CHAP16!$F$106</c:f>
                  <c:strCache>
                    <c:ptCount val="1"/>
                    <c:pt idx="0">
                      <c:v>i1/Y1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CHAP16!$B$51:$V$51</c:f>
              <c:numCache>
                <c:ptCount val="21"/>
                <c:pt idx="0">
                  <c:v>0.0071111111111111115</c:v>
                </c:pt>
                <c:pt idx="1">
                  <c:v>0.007809619574325456</c:v>
                </c:pt>
                <c:pt idx="2">
                  <c:v>0.008401221802872056</c:v>
                </c:pt>
                <c:pt idx="3">
                  <c:v>0.008889788030147172</c:v>
                </c:pt>
                <c:pt idx="4">
                  <c:v>0.00927907785809551</c:v>
                </c:pt>
                <c:pt idx="5">
                  <c:v>0.009572743107688996</c:v>
                </c:pt>
                <c:pt idx="6">
                  <c:v>0.009774330600156329</c:v>
                </c:pt>
                <c:pt idx="7">
                  <c:v>0.009887284870582979</c:v>
                </c:pt>
                <c:pt idx="8">
                  <c:v>0.009914950815464556</c:v>
                </c:pt>
                <c:pt idx="9">
                  <c:v>0.009860576275760242</c:v>
                </c:pt>
                <c:pt idx="10">
                  <c:v>0.009727314556957843</c:v>
                </c:pt>
                <c:pt idx="11">
                  <c:v>0.009518226887627492</c:v>
                </c:pt>
                <c:pt idx="12">
                  <c:v>0.009236284817907317</c:v>
                </c:pt>
                <c:pt idx="13">
                  <c:v>0.008884372559331449</c:v>
                </c:pt>
                <c:pt idx="14">
                  <c:v>0.008465289267378545</c:v>
                </c:pt>
                <c:pt idx="15">
                  <c:v>0.007981751268087478</c:v>
                </c:pt>
                <c:pt idx="16">
                  <c:v>0.00743639423005607</c:v>
                </c:pt>
                <c:pt idx="17">
                  <c:v>0.006831775283108675</c:v>
                </c:pt>
                <c:pt idx="18">
                  <c:v>0.006170375084888919</c:v>
                </c:pt>
                <c:pt idx="19">
                  <c:v>0.005454599836605251</c:v>
                </c:pt>
                <c:pt idx="20">
                  <c:v>0.004686783249128715</c:v>
                </c:pt>
              </c:numCache>
            </c:numRef>
          </c:val>
          <c:smooth val="0"/>
        </c:ser>
        <c:marker val="1"/>
        <c:axId val="4086774"/>
        <c:axId val="36780967"/>
      </c:lineChart>
      <c:catAx>
        <c:axId val="408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6780967"/>
        <c:crosses val="autoZero"/>
        <c:auto val="1"/>
        <c:lblOffset val="100"/>
        <c:tickLblSkip val="1"/>
        <c:noMultiLvlLbl val="0"/>
      </c:catAx>
      <c:valAx>
        <c:axId val="36780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Relación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74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685"/>
          <c:y val="0.944"/>
          <c:w val="0.136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      Relación Interés-PNB</a:t>
            </a:r>
          </a:p>
        </c:rich>
      </c:tx>
      <c:layout>
        <c:manualLayout>
          <c:xMode val="factor"/>
          <c:yMode val="factor"/>
          <c:x val="0.02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865"/>
          <c:w val="0.959"/>
          <c:h val="0.83125"/>
        </c:manualLayout>
      </c:layout>
      <c:lineChart>
        <c:grouping val="standard"/>
        <c:varyColors val="0"/>
        <c:ser>
          <c:idx val="0"/>
          <c:order val="0"/>
          <c:tx>
            <c:v>i0/Y0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CHAP16!$E$101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CHAP16!$E$102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CHAP16!$E$103</c:f>
                  <c:strCache>
                    <c:ptCount val="1"/>
                    <c:pt idx="0">
                      <c:v>i0/Y0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CHAP16!$B$43:$V$43</c:f>
              <c:numCache>
                <c:ptCount val="21"/>
                <c:pt idx="0">
                  <c:v>0.0071111111111111115</c:v>
                </c:pt>
                <c:pt idx="1">
                  <c:v>0.007809619574325456</c:v>
                </c:pt>
                <c:pt idx="2">
                  <c:v>0.008401221802872056</c:v>
                </c:pt>
                <c:pt idx="3">
                  <c:v>0.008889788030147172</c:v>
                </c:pt>
                <c:pt idx="4">
                  <c:v>0.00927907785809551</c:v>
                </c:pt>
                <c:pt idx="5">
                  <c:v>0.009572743107688996</c:v>
                </c:pt>
                <c:pt idx="6">
                  <c:v>0.009774330600156329</c:v>
                </c:pt>
                <c:pt idx="7">
                  <c:v>0.009887284870582979</c:v>
                </c:pt>
                <c:pt idx="8">
                  <c:v>0.009914950815464556</c:v>
                </c:pt>
                <c:pt idx="9">
                  <c:v>0.009860576275760242</c:v>
                </c:pt>
                <c:pt idx="10">
                  <c:v>0.009727314556957843</c:v>
                </c:pt>
                <c:pt idx="11">
                  <c:v>0.009518226887627492</c:v>
                </c:pt>
                <c:pt idx="12">
                  <c:v>0.009236284817907317</c:v>
                </c:pt>
                <c:pt idx="13">
                  <c:v>0.008884372559331449</c:v>
                </c:pt>
                <c:pt idx="14">
                  <c:v>0.008465289267378545</c:v>
                </c:pt>
                <c:pt idx="15">
                  <c:v>0.007981751268087478</c:v>
                </c:pt>
                <c:pt idx="16">
                  <c:v>0.00743639423005607</c:v>
                </c:pt>
                <c:pt idx="17">
                  <c:v>0.006831775283108675</c:v>
                </c:pt>
                <c:pt idx="18">
                  <c:v>0.006170375084888919</c:v>
                </c:pt>
                <c:pt idx="19">
                  <c:v>0.005454599836605251</c:v>
                </c:pt>
                <c:pt idx="20">
                  <c:v>0.004686783249128715</c:v>
                </c:pt>
              </c:numCache>
            </c:numRef>
          </c:val>
          <c:smooth val="0"/>
        </c:ser>
        <c:ser>
          <c:idx val="1"/>
          <c:order val="1"/>
          <c:tx>
            <c:v>i1/Y1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CHAP16!$F$101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CHAP16!$F$102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CHAP16!$F$103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CHAP16!$F$104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CHAP16!$F$105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CHAP16!$F$106</c:f>
                  <c:strCache>
                    <c:ptCount val="1"/>
                    <c:pt idx="0">
                      <c:v>i1/Y1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CHAP16!$B$51:$V$51</c:f>
              <c:numCache>
                <c:ptCount val="21"/>
                <c:pt idx="0">
                  <c:v>0.0071111111111111115</c:v>
                </c:pt>
                <c:pt idx="1">
                  <c:v>0.007809619574325456</c:v>
                </c:pt>
                <c:pt idx="2">
                  <c:v>0.008401221802872056</c:v>
                </c:pt>
                <c:pt idx="3">
                  <c:v>0.008889788030147172</c:v>
                </c:pt>
                <c:pt idx="4">
                  <c:v>0.00927907785809551</c:v>
                </c:pt>
                <c:pt idx="5">
                  <c:v>0.009572743107688996</c:v>
                </c:pt>
                <c:pt idx="6">
                  <c:v>0.009774330600156329</c:v>
                </c:pt>
                <c:pt idx="7">
                  <c:v>0.009887284870582979</c:v>
                </c:pt>
                <c:pt idx="8">
                  <c:v>0.009914950815464556</c:v>
                </c:pt>
                <c:pt idx="9">
                  <c:v>0.009860576275760242</c:v>
                </c:pt>
                <c:pt idx="10">
                  <c:v>0.009727314556957843</c:v>
                </c:pt>
                <c:pt idx="11">
                  <c:v>0.009518226887627492</c:v>
                </c:pt>
                <c:pt idx="12">
                  <c:v>0.009236284817907317</c:v>
                </c:pt>
                <c:pt idx="13">
                  <c:v>0.008884372559331449</c:v>
                </c:pt>
                <c:pt idx="14">
                  <c:v>0.008465289267378545</c:v>
                </c:pt>
                <c:pt idx="15">
                  <c:v>0.007981751268087478</c:v>
                </c:pt>
                <c:pt idx="16">
                  <c:v>0.00743639423005607</c:v>
                </c:pt>
                <c:pt idx="17">
                  <c:v>0.006831775283108675</c:v>
                </c:pt>
                <c:pt idx="18">
                  <c:v>0.006170375084888919</c:v>
                </c:pt>
                <c:pt idx="19">
                  <c:v>0.005454599836605251</c:v>
                </c:pt>
                <c:pt idx="20">
                  <c:v>0.004686783249128715</c:v>
                </c:pt>
              </c:numCache>
            </c:numRef>
          </c:val>
          <c:smooth val="0"/>
        </c:ser>
        <c:marker val="1"/>
        <c:axId val="62593248"/>
        <c:axId val="26468321"/>
      </c:lineChart>
      <c:catAx>
        <c:axId val="62593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468321"/>
        <c:crosses val="autoZero"/>
        <c:auto val="1"/>
        <c:lblOffset val="100"/>
        <c:tickLblSkip val="1"/>
        <c:noMultiLvlLbl val="0"/>
      </c:catAx>
      <c:valAx>
        <c:axId val="26468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Relación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3248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95"/>
          <c:y val="0.9475"/>
          <c:w val="0.1517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      Relación Deuda-PNB</a:t>
            </a:r>
          </a:p>
        </c:rich>
      </c:tx>
      <c:layout>
        <c:manualLayout>
          <c:xMode val="factor"/>
          <c:yMode val="factor"/>
          <c:x val="0.0222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865"/>
          <c:w val="0.959"/>
          <c:h val="0.83125"/>
        </c:manualLayout>
      </c:layout>
      <c:lineChart>
        <c:grouping val="standard"/>
        <c:varyColors val="0"/>
        <c:ser>
          <c:idx val="0"/>
          <c:order val="0"/>
          <c:tx>
            <c:v>D0/Y0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CHAP16!$C$101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CHAP16!$C$102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CHAP16!$C$103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CHAP16!$C$104</c:f>
                  <c:strCache>
                    <c:ptCount val="1"/>
                    <c:pt idx="0">
                      <c:v> D0/Y0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CHAP16!$B$42:$V$42</c:f>
              <c:numCache>
                <c:ptCount val="21"/>
                <c:pt idx="0">
                  <c:v>0.2071111111111111</c:v>
                </c:pt>
                <c:pt idx="1">
                  <c:v>0.22280040221216688</c:v>
                </c:pt>
                <c:pt idx="2">
                  <c:v>0.235757178559503</c:v>
                </c:pt>
                <c:pt idx="3">
                  <c:v>0.2460811447966929</c:v>
                </c:pt>
                <c:pt idx="4">
                  <c:v>0.2538691472159122</c:v>
                </c:pt>
                <c:pt idx="5">
                  <c:v>0.25921524751614583</c:v>
                </c:pt>
                <c:pt idx="6">
                  <c:v>0.26221079476786063</c:v>
                </c:pt>
                <c:pt idx="7">
                  <c:v>0.26294449562612005</c:v>
                </c:pt>
                <c:pt idx="8">
                  <c:v>0.26150248283316163</c:v>
                </c:pt>
                <c:pt idx="9">
                  <c:v>0.257968382050522</c:v>
                </c:pt>
                <c:pt idx="10">
                  <c:v>0.25242337705988116</c:v>
                </c:pt>
                <c:pt idx="11">
                  <c:v>0.24494627337090205</c:v>
                </c:pt>
                <c:pt idx="12">
                  <c:v>0.23561356027347005</c:v>
                </c:pt>
                <c:pt idx="13">
                  <c:v>0.224499471370879</c:v>
                </c:pt>
                <c:pt idx="14">
                  <c:v>0.2116760436296799</c:v>
                </c:pt>
                <c:pt idx="15">
                  <c:v>0.197213174981087</c:v>
                </c:pt>
                <c:pt idx="16">
                  <c:v>0.18117868050804203</c:v>
                </c:pt>
                <c:pt idx="17">
                  <c:v>0.16363834725125412</c:v>
                </c:pt>
                <c:pt idx="18">
                  <c:v>0.14465598766677126</c:v>
                </c:pt>
                <c:pt idx="19">
                  <c:v>0.12429349176689354</c:v>
                </c:pt>
                <c:pt idx="20">
                  <c:v>0.10261087797550869</c:v>
                </c:pt>
              </c:numCache>
            </c:numRef>
          </c:val>
          <c:smooth val="0"/>
        </c:ser>
        <c:ser>
          <c:idx val="1"/>
          <c:order val="1"/>
          <c:tx>
            <c:v>D1/Y0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CHAP16!$D$101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CHAP16!$D$102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CHAP16!$D$103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CHAP16!$D$104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CHAP16!$D$105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CHAP16!$D$106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CHAP16!$D$107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CHAP16!$D$108</c:f>
                  <c:strCache>
                    <c:ptCount val="1"/>
                    <c:pt idx="0">
                      <c:v> D1/Y1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CHAP16!$B$50:$V$50</c:f>
              <c:numCache>
                <c:ptCount val="21"/>
                <c:pt idx="0">
                  <c:v>0.2071111111111111</c:v>
                </c:pt>
                <c:pt idx="1">
                  <c:v>0.22280040221216688</c:v>
                </c:pt>
                <c:pt idx="2">
                  <c:v>0.235757178559503</c:v>
                </c:pt>
                <c:pt idx="3">
                  <c:v>0.2460811447966929</c:v>
                </c:pt>
                <c:pt idx="4">
                  <c:v>0.2538691472159122</c:v>
                </c:pt>
                <c:pt idx="5">
                  <c:v>0.25921524751614583</c:v>
                </c:pt>
                <c:pt idx="6">
                  <c:v>0.26221079476786063</c:v>
                </c:pt>
                <c:pt idx="7">
                  <c:v>0.26294449562612005</c:v>
                </c:pt>
                <c:pt idx="8">
                  <c:v>0.26150248283316163</c:v>
                </c:pt>
                <c:pt idx="9">
                  <c:v>0.257968382050522</c:v>
                </c:pt>
                <c:pt idx="10">
                  <c:v>0.25242337705988116</c:v>
                </c:pt>
                <c:pt idx="11">
                  <c:v>0.24494627337090205</c:v>
                </c:pt>
                <c:pt idx="12">
                  <c:v>0.23561356027347005</c:v>
                </c:pt>
                <c:pt idx="13">
                  <c:v>0.224499471370879</c:v>
                </c:pt>
                <c:pt idx="14">
                  <c:v>0.2116760436296799</c:v>
                </c:pt>
                <c:pt idx="15">
                  <c:v>0.197213174981087</c:v>
                </c:pt>
                <c:pt idx="16">
                  <c:v>0.18117868050804203</c:v>
                </c:pt>
                <c:pt idx="17">
                  <c:v>0.16363834725125412</c:v>
                </c:pt>
                <c:pt idx="18">
                  <c:v>0.14465598766677126</c:v>
                </c:pt>
                <c:pt idx="19">
                  <c:v>0.12429349176689354</c:v>
                </c:pt>
                <c:pt idx="20">
                  <c:v>0.10261087797550869</c:v>
                </c:pt>
              </c:numCache>
            </c:numRef>
          </c:val>
          <c:smooth val="0"/>
        </c:ser>
        <c:marker val="1"/>
        <c:axId val="36888298"/>
        <c:axId val="63559227"/>
      </c:lineChart>
      <c:catAx>
        <c:axId val="3688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559227"/>
        <c:crosses val="autoZero"/>
        <c:auto val="1"/>
        <c:lblOffset val="100"/>
        <c:tickLblSkip val="1"/>
        <c:noMultiLvlLbl val="0"/>
      </c:catAx>
      <c:valAx>
        <c:axId val="63559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Relación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8298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"/>
          <c:y val="0.9475"/>
          <c:w val="0.1607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       Relación Déficit-PNB</a:t>
            </a:r>
          </a:p>
        </c:rich>
      </c:tx>
      <c:layout>
        <c:manualLayout>
          <c:xMode val="factor"/>
          <c:yMode val="factor"/>
          <c:x val="0.031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865"/>
          <c:w val="0.959"/>
          <c:h val="0.83125"/>
        </c:manualLayout>
      </c:layout>
      <c:lineChart>
        <c:grouping val="standard"/>
        <c:varyColors val="0"/>
        <c:ser>
          <c:idx val="0"/>
          <c:order val="0"/>
          <c:tx>
            <c:v>DP0/Y0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CHAP16!$G$101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CHAP16!$G$102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CHAP16!$G$103</c:f>
                  <c:strCache>
                    <c:ptCount val="1"/>
                    <c:pt idx="0">
                      <c:v> DP0/Y0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CHAP16!$B$44:$V$44</c:f>
              <c:numCache>
                <c:ptCount val="21"/>
                <c:pt idx="0">
                  <c:v>0.029333333333333333</c:v>
                </c:pt>
                <c:pt idx="1">
                  <c:v>0.027559912854030495</c:v>
                </c:pt>
                <c:pt idx="2">
                  <c:v>0.025726633487701666</c:v>
                </c:pt>
                <c:pt idx="3">
                  <c:v>0.02383644404301364</c:v>
                </c:pt>
                <c:pt idx="4">
                  <c:v>0.02189220076352449</c:v>
                </c:pt>
                <c:pt idx="5">
                  <c:v>0.019896669823920913</c:v>
                </c:pt>
                <c:pt idx="6">
                  <c:v>0.017852529763952404</c:v>
                </c:pt>
                <c:pt idx="7">
                  <c:v>0.0157623738615456</c:v>
                </c:pt>
                <c:pt idx="8">
                  <c:v>0.013628712446547736</c:v>
                </c:pt>
                <c:pt idx="9">
                  <c:v>0.01145397515651597</c:v>
                </c:pt>
                <c:pt idx="10">
                  <c:v>0.009240513135935047</c:v>
                </c:pt>
                <c:pt idx="11">
                  <c:v>0.006990601180214725</c:v>
                </c:pt>
                <c:pt idx="12">
                  <c:v>0.0047064398257871095</c:v>
                </c:pt>
                <c:pt idx="13">
                  <c:v>0.002390157387592791</c:v>
                </c:pt>
                <c:pt idx="14">
                  <c:v>4.3811945216261805E-05</c:v>
                </c:pt>
                <c:pt idx="15">
                  <c:v>-0.0023306067210999604</c:v>
                </c:pt>
                <c:pt idx="16">
                  <c:v>-0.004731175243359734</c:v>
                </c:pt>
                <c:pt idx="17">
                  <c:v>-0.007156034826462739</c:v>
                </c:pt>
                <c:pt idx="18">
                  <c:v>-0.009603389455451708</c:v>
                </c:pt>
                <c:pt idx="19">
                  <c:v>-0.012071504148237723</c:v>
                </c:pt>
                <c:pt idx="20">
                  <c:v>-0.014558703252709197</c:v>
                </c:pt>
              </c:numCache>
            </c:numRef>
          </c:val>
          <c:smooth val="0"/>
        </c:ser>
        <c:ser>
          <c:idx val="1"/>
          <c:order val="1"/>
          <c:tx>
            <c:v>DP1/Y1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CHAP16!$H$101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CHAP16!$H$102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CHAP16!$H$103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CHAP16!$H$104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CHAP16!$H$105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CHAP16!$H$106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CHAP16!$H$107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CHAP16!$H$108</c:f>
                  <c:strCache>
                    <c:ptCount val="1"/>
                    <c:pt idx="0">
                      <c:v>  DP1/Y1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CHAP16!$B$52:$V$52</c:f>
              <c:numCache>
                <c:ptCount val="21"/>
                <c:pt idx="0">
                  <c:v>0.029333333333333333</c:v>
                </c:pt>
                <c:pt idx="1">
                  <c:v>0.027559912854030495</c:v>
                </c:pt>
                <c:pt idx="2">
                  <c:v>0.025726633487701666</c:v>
                </c:pt>
                <c:pt idx="3">
                  <c:v>0.02383644404301364</c:v>
                </c:pt>
                <c:pt idx="4">
                  <c:v>0.02189220076352449</c:v>
                </c:pt>
                <c:pt idx="5">
                  <c:v>0.019896669823920913</c:v>
                </c:pt>
                <c:pt idx="6">
                  <c:v>0.017852529763952404</c:v>
                </c:pt>
                <c:pt idx="7">
                  <c:v>0.0157623738615456</c:v>
                </c:pt>
                <c:pt idx="8">
                  <c:v>0.013628712446547736</c:v>
                </c:pt>
                <c:pt idx="9">
                  <c:v>0.01145397515651597</c:v>
                </c:pt>
                <c:pt idx="10">
                  <c:v>0.009240513135935047</c:v>
                </c:pt>
                <c:pt idx="11">
                  <c:v>0.006990601180214725</c:v>
                </c:pt>
                <c:pt idx="12">
                  <c:v>0.0047064398257871095</c:v>
                </c:pt>
                <c:pt idx="13">
                  <c:v>0.002390157387592791</c:v>
                </c:pt>
                <c:pt idx="14">
                  <c:v>4.3811945216261805E-05</c:v>
                </c:pt>
                <c:pt idx="15">
                  <c:v>-0.0023306067210999604</c:v>
                </c:pt>
                <c:pt idx="16">
                  <c:v>-0.004731175243359734</c:v>
                </c:pt>
                <c:pt idx="17">
                  <c:v>-0.007156034826462739</c:v>
                </c:pt>
                <c:pt idx="18">
                  <c:v>-0.009603389455451708</c:v>
                </c:pt>
                <c:pt idx="19">
                  <c:v>-0.012071504148237723</c:v>
                </c:pt>
                <c:pt idx="20">
                  <c:v>-0.014558703252709197</c:v>
                </c:pt>
              </c:numCache>
            </c:numRef>
          </c:val>
          <c:smooth val="0"/>
        </c:ser>
        <c:marker val="1"/>
        <c:axId val="35162132"/>
        <c:axId val="48023733"/>
      </c:lineChart>
      <c:catAx>
        <c:axId val="3516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8023733"/>
        <c:crosses val="autoZero"/>
        <c:auto val="1"/>
        <c:lblOffset val="100"/>
        <c:tickLblSkip val="1"/>
        <c:noMultiLvlLbl val="0"/>
      </c:catAx>
      <c:valAx>
        <c:axId val="48023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Relación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2132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975"/>
          <c:y val="0.94925"/>
          <c:w val="0.24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       Deuda y PNB</a:t>
            </a:r>
          </a:p>
        </c:rich>
      </c:tx>
      <c:layout>
        <c:manualLayout>
          <c:xMode val="factor"/>
          <c:yMode val="factor"/>
          <c:x val="0.014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675"/>
          <c:w val="0.97775"/>
          <c:h val="0.86175"/>
        </c:manualLayout>
      </c:layout>
      <c:lineChart>
        <c:grouping val="standard"/>
        <c:varyColors val="0"/>
        <c:ser>
          <c:idx val="0"/>
          <c:order val="0"/>
          <c:tx>
            <c:v>PNB0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CHAP16!$A$101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CHAP16!$A$102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CHAP16!$A$103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CHAP16!$A$104</c:f>
                  <c:strCache>
                    <c:ptCount val="1"/>
                    <c:pt idx="0">
                      <c:v>PNB0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CHAP16!$B$57:$V$57</c:f>
              <c:numCache>
                <c:ptCount val="21"/>
                <c:pt idx="0">
                  <c:v>4500</c:v>
                </c:pt>
                <c:pt idx="1">
                  <c:v>4590</c:v>
                </c:pt>
                <c:pt idx="2">
                  <c:v>4681.8</c:v>
                </c:pt>
                <c:pt idx="3">
                  <c:v>4775.436000000001</c:v>
                </c:pt>
                <c:pt idx="4">
                  <c:v>4870.94472</c:v>
                </c:pt>
                <c:pt idx="5">
                  <c:v>4968.3636144</c:v>
                </c:pt>
                <c:pt idx="6">
                  <c:v>5067.730886688</c:v>
                </c:pt>
                <c:pt idx="7">
                  <c:v>5169.085504421761</c:v>
                </c:pt>
                <c:pt idx="8">
                  <c:v>5272.467214510196</c:v>
                </c:pt>
                <c:pt idx="9">
                  <c:v>5377.9165588004</c:v>
                </c:pt>
                <c:pt idx="10">
                  <c:v>5485.474889976408</c:v>
                </c:pt>
                <c:pt idx="11">
                  <c:v>5595.184387775937</c:v>
                </c:pt>
                <c:pt idx="12">
                  <c:v>5707.088075531456</c:v>
                </c:pt>
                <c:pt idx="13">
                  <c:v>5821.229837042085</c:v>
                </c:pt>
                <c:pt idx="14">
                  <c:v>5937.654433782926</c:v>
                </c:pt>
                <c:pt idx="15">
                  <c:v>6056.407522458585</c:v>
                </c:pt>
                <c:pt idx="16">
                  <c:v>6177.535672907757</c:v>
                </c:pt>
                <c:pt idx="17">
                  <c:v>6301.0863863659115</c:v>
                </c:pt>
                <c:pt idx="18">
                  <c:v>6427.10811409323</c:v>
                </c:pt>
                <c:pt idx="19">
                  <c:v>6555.650276375095</c:v>
                </c:pt>
                <c:pt idx="20">
                  <c:v>6686.763281902597</c:v>
                </c:pt>
              </c:numCache>
            </c:numRef>
          </c:val>
          <c:smooth val="0"/>
        </c:ser>
        <c:ser>
          <c:idx val="1"/>
          <c:order val="1"/>
          <c:tx>
            <c:v>PNB1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CHAP16!$B$101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CHAP16!$B$102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CHAP16!$B$103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CHAP16!$B$104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CHAP16!$B$105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CHAP16!$B$106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CHAP16!$B$107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CHAP16!$B$108</c:f>
                  <c:strCache>
                    <c:ptCount val="1"/>
                    <c:pt idx="0">
                      <c:v>PNB1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CHAP16!$B$65:$V$65</c:f>
              <c:numCache>
                <c:ptCount val="21"/>
                <c:pt idx="0">
                  <c:v>4500</c:v>
                </c:pt>
                <c:pt idx="1">
                  <c:v>4590</c:v>
                </c:pt>
                <c:pt idx="2">
                  <c:v>4681.8</c:v>
                </c:pt>
                <c:pt idx="3">
                  <c:v>4775.436000000001</c:v>
                </c:pt>
                <c:pt idx="4">
                  <c:v>4870.94472</c:v>
                </c:pt>
                <c:pt idx="5">
                  <c:v>4968.3636144</c:v>
                </c:pt>
                <c:pt idx="6">
                  <c:v>5067.730886688</c:v>
                </c:pt>
                <c:pt idx="7">
                  <c:v>5169.085504421761</c:v>
                </c:pt>
                <c:pt idx="8">
                  <c:v>5272.467214510196</c:v>
                </c:pt>
                <c:pt idx="9">
                  <c:v>5377.9165588004</c:v>
                </c:pt>
                <c:pt idx="10">
                  <c:v>5485.474889976408</c:v>
                </c:pt>
                <c:pt idx="11">
                  <c:v>5595.184387775937</c:v>
                </c:pt>
                <c:pt idx="12">
                  <c:v>5707.088075531456</c:v>
                </c:pt>
                <c:pt idx="13">
                  <c:v>5821.229837042085</c:v>
                </c:pt>
                <c:pt idx="14">
                  <c:v>5937.654433782926</c:v>
                </c:pt>
                <c:pt idx="15">
                  <c:v>6056.407522458585</c:v>
                </c:pt>
                <c:pt idx="16">
                  <c:v>6177.535672907757</c:v>
                </c:pt>
                <c:pt idx="17">
                  <c:v>6301.0863863659115</c:v>
                </c:pt>
                <c:pt idx="18">
                  <c:v>6427.10811409323</c:v>
                </c:pt>
                <c:pt idx="19">
                  <c:v>6555.650276375095</c:v>
                </c:pt>
                <c:pt idx="20">
                  <c:v>6686.763281902597</c:v>
                </c:pt>
              </c:numCache>
            </c:numRef>
          </c:val>
          <c:smooth val="0"/>
        </c:ser>
        <c:ser>
          <c:idx val="2"/>
          <c:order val="2"/>
          <c:tx>
            <c:v>Deuda0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CHAP16!$B$119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CHAP16!$B$120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CHAP16!$B$121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CHAP16!$B$122</c:f>
                  <c:strCache>
                    <c:ptCount val="1"/>
                    <c:pt idx="0">
                      <c:v> Deuda0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CHAP16!$B$39:$V$39</c:f>
              <c:numCache>
                <c:ptCount val="21"/>
                <c:pt idx="0">
                  <c:v>932</c:v>
                </c:pt>
                <c:pt idx="1">
                  <c:v>1063.56</c:v>
                </c:pt>
                <c:pt idx="2">
                  <c:v>1193.8354239999996</c:v>
                </c:pt>
                <c:pt idx="3">
                  <c:v>1321.8780328191992</c:v>
                </c:pt>
                <c:pt idx="4">
                  <c:v>1446.6267189362065</c:v>
                </c:pt>
                <c:pt idx="5">
                  <c:v>1566.897591605992</c:v>
                </c:pt>
                <c:pt idx="6">
                  <c:v>1681.3733016490467</c:v>
                </c:pt>
                <c:pt idx="7">
                  <c:v>1788.591551869649</c:v>
                </c:pt>
                <c:pt idx="8">
                  <c:v>1886.9327353951828</c:v>
                </c:pt>
                <c:pt idx="9">
                  <c:v>1974.6066403224759</c:v>
                </c:pt>
                <c:pt idx="10">
                  <c:v>2049.6381548946165</c:v>
                </c:pt>
                <c:pt idx="11">
                  <c:v>2109.851902996143</c:v>
                </c:pt>
                <c:pt idx="12">
                  <c:v>2152.8557350283545</c:v>
                </c:pt>
                <c:pt idx="13">
                  <c:v>2176.022994191051</c:v>
                </c:pt>
                <c:pt idx="14">
                  <c:v>2176.4734728324756</c:v>
                </c:pt>
                <c:pt idx="15">
                  <c:v>2151.0529678144358</c:v>
                </c:pt>
                <c:pt idx="16">
                  <c:v>2096.311337752134</c:v>
                </c:pt>
                <c:pt idx="17">
                  <c:v>2008.478958504221</c:v>
                </c:pt>
                <c:pt idx="18">
                  <c:v>1883.441466382665</c:v>
                </c:pt>
                <c:pt idx="19">
                  <c:v>1716.7126711971957</c:v>
                </c:pt>
                <c:pt idx="20">
                  <c:v>1503.405513416669</c:v>
                </c:pt>
              </c:numCache>
            </c:numRef>
          </c:val>
          <c:smooth val="0"/>
        </c:ser>
        <c:ser>
          <c:idx val="3"/>
          <c:order val="3"/>
          <c:tx>
            <c:v>Deuda1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CHAP16!$A$119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CHAP16!$A$120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CHAP16!$A$121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CHAP16!$A$122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CHAP16!$A$123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CHAP16!$A$124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CHAP16!$A$125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CHAP16!$A$126</c:f>
                  <c:strCache>
                    <c:ptCount val="1"/>
                    <c:pt idx="0">
                      <c:v> Deuda1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CHAP16!$B$55:$V$55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CHAP16!$B$47:$V$47</c:f>
              <c:numCache>
                <c:ptCount val="21"/>
                <c:pt idx="0">
                  <c:v>932</c:v>
                </c:pt>
                <c:pt idx="1">
                  <c:v>1063.56</c:v>
                </c:pt>
                <c:pt idx="2">
                  <c:v>1193.8354239999996</c:v>
                </c:pt>
                <c:pt idx="3">
                  <c:v>1321.8780328191992</c:v>
                </c:pt>
                <c:pt idx="4">
                  <c:v>1446.6267189362065</c:v>
                </c:pt>
                <c:pt idx="5">
                  <c:v>1566.897591605992</c:v>
                </c:pt>
                <c:pt idx="6">
                  <c:v>1681.3733016490467</c:v>
                </c:pt>
                <c:pt idx="7">
                  <c:v>1788.591551869649</c:v>
                </c:pt>
                <c:pt idx="8">
                  <c:v>1886.9327353951828</c:v>
                </c:pt>
                <c:pt idx="9">
                  <c:v>1974.6066403224759</c:v>
                </c:pt>
                <c:pt idx="10">
                  <c:v>2049.6381548946165</c:v>
                </c:pt>
                <c:pt idx="11">
                  <c:v>2109.851902996143</c:v>
                </c:pt>
                <c:pt idx="12">
                  <c:v>2152.8557350283545</c:v>
                </c:pt>
                <c:pt idx="13">
                  <c:v>2176.022994191051</c:v>
                </c:pt>
                <c:pt idx="14">
                  <c:v>2176.4734728324756</c:v>
                </c:pt>
                <c:pt idx="15">
                  <c:v>2151.0529678144358</c:v>
                </c:pt>
                <c:pt idx="16">
                  <c:v>2096.311337752134</c:v>
                </c:pt>
                <c:pt idx="17">
                  <c:v>2008.478958504221</c:v>
                </c:pt>
                <c:pt idx="18">
                  <c:v>1883.441466382665</c:v>
                </c:pt>
                <c:pt idx="19">
                  <c:v>1716.7126711971957</c:v>
                </c:pt>
                <c:pt idx="20">
                  <c:v>1503.405513416669</c:v>
                </c:pt>
              </c:numCache>
            </c:numRef>
          </c:val>
          <c:smooth val="0"/>
        </c:ser>
        <c:marker val="1"/>
        <c:axId val="29560414"/>
        <c:axId val="64717135"/>
      </c:line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717135"/>
        <c:crosses val="autoZero"/>
        <c:auto val="1"/>
        <c:lblOffset val="100"/>
        <c:tickLblSkip val="1"/>
        <c:noMultiLvlLbl val="0"/>
      </c:catAx>
      <c:valAx>
        <c:axId val="64717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60414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5"/>
          <c:y val="0.95425"/>
          <c:w val="0.429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715000"/>
    <xdr:graphicFrame>
      <xdr:nvGraphicFramePr>
        <xdr:cNvPr id="1" name="Shape 1025"/>
        <xdr:cNvGraphicFramePr/>
      </xdr:nvGraphicFramePr>
      <xdr:xfrm>
        <a:off x="0" y="0"/>
        <a:ext cx="86963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715000"/>
    <xdr:graphicFrame>
      <xdr:nvGraphicFramePr>
        <xdr:cNvPr id="1" name="Shape 1025"/>
        <xdr:cNvGraphicFramePr/>
      </xdr:nvGraphicFramePr>
      <xdr:xfrm>
        <a:off x="0" y="0"/>
        <a:ext cx="86963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715000"/>
    <xdr:graphicFrame>
      <xdr:nvGraphicFramePr>
        <xdr:cNvPr id="1" name="Shape 1025"/>
        <xdr:cNvGraphicFramePr/>
      </xdr:nvGraphicFramePr>
      <xdr:xfrm>
        <a:off x="0" y="0"/>
        <a:ext cx="86868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715000"/>
    <xdr:graphicFrame>
      <xdr:nvGraphicFramePr>
        <xdr:cNvPr id="1" name="Shape 1025"/>
        <xdr:cNvGraphicFramePr/>
      </xdr:nvGraphicFramePr>
      <xdr:xfrm>
        <a:off x="0" y="0"/>
        <a:ext cx="86963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715000"/>
    <xdr:graphicFrame>
      <xdr:nvGraphicFramePr>
        <xdr:cNvPr id="1" name="Shape 1025"/>
        <xdr:cNvGraphicFramePr/>
      </xdr:nvGraphicFramePr>
      <xdr:xfrm>
        <a:off x="0" y="0"/>
        <a:ext cx="86868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J128"/>
  <sheetViews>
    <sheetView showGridLines="0" tabSelected="1" zoomScalePageLayoutView="0" workbookViewId="0" topLeftCell="A1">
      <selection activeCell="A2" sqref="A2"/>
    </sheetView>
  </sheetViews>
  <sheetFormatPr defaultColWidth="9.625" defaultRowHeight="12.75"/>
  <cols>
    <col min="1" max="1" width="37.125" style="3" customWidth="1"/>
    <col min="2" max="4" width="9.625" style="3" customWidth="1"/>
    <col min="5" max="5" width="8.625" style="3" customWidth="1"/>
    <col min="6" max="16384" width="9.625" style="3" customWidth="1"/>
  </cols>
  <sheetData>
    <row r="1" spans="1:23" ht="12">
      <c r="A1" s="2" t="s">
        <v>0</v>
      </c>
      <c r="C1" s="4" t="s">
        <v>93</v>
      </c>
      <c r="V1" s="4"/>
      <c r="W1" s="2"/>
    </row>
    <row r="2" spans="1:19" ht="12">
      <c r="A2" s="4" t="s">
        <v>110</v>
      </c>
      <c r="F2" s="5" t="s">
        <v>1</v>
      </c>
      <c r="G2" s="5" t="s">
        <v>1</v>
      </c>
      <c r="R2" s="4"/>
      <c r="S2" s="4"/>
    </row>
    <row r="3" spans="1:19" ht="12">
      <c r="A3" s="6" t="s">
        <v>2</v>
      </c>
      <c r="B3" s="6" t="s">
        <v>3</v>
      </c>
      <c r="C3" s="6" t="s">
        <v>4</v>
      </c>
      <c r="S3" s="4"/>
    </row>
    <row r="4" ht="12">
      <c r="A4" s="4" t="s">
        <v>5</v>
      </c>
    </row>
    <row r="5" spans="1:19" ht="12">
      <c r="A5" s="4" t="s">
        <v>6</v>
      </c>
      <c r="R5" s="4"/>
      <c r="S5" s="4"/>
    </row>
    <row r="6" spans="1:19" ht="12">
      <c r="A6" s="4" t="s">
        <v>7</v>
      </c>
      <c r="S6" s="4"/>
    </row>
    <row r="7" spans="1:19" ht="12">
      <c r="A7" s="4" t="s">
        <v>8</v>
      </c>
      <c r="S7" s="4"/>
    </row>
    <row r="8" spans="1:19" ht="12">
      <c r="A8" s="4" t="s">
        <v>9</v>
      </c>
      <c r="S8" s="4"/>
    </row>
    <row r="9" spans="1:19" ht="12">
      <c r="A9" s="4" t="s">
        <v>10</v>
      </c>
      <c r="S9" s="4"/>
    </row>
    <row r="10" spans="1:2" ht="12">
      <c r="A10" s="50" t="s">
        <v>11</v>
      </c>
      <c r="B10" s="4" t="s">
        <v>12</v>
      </c>
    </row>
    <row r="11" spans="1:2" ht="12">
      <c r="A11" s="50" t="s">
        <v>13</v>
      </c>
      <c r="B11" s="4" t="s">
        <v>14</v>
      </c>
    </row>
    <row r="12" ht="12">
      <c r="A12" s="4" t="s">
        <v>15</v>
      </c>
    </row>
    <row r="13" spans="1:19" ht="12">
      <c r="A13" s="4" t="s">
        <v>16</v>
      </c>
      <c r="R13" s="4"/>
      <c r="S13" s="4"/>
    </row>
    <row r="14" spans="1:19" ht="12">
      <c r="A14" s="4" t="s">
        <v>17</v>
      </c>
      <c r="S14" s="4"/>
    </row>
    <row r="15" ht="12">
      <c r="A15" s="4" t="s">
        <v>18</v>
      </c>
    </row>
    <row r="16" spans="1:19" ht="12">
      <c r="A16" s="4" t="s">
        <v>19</v>
      </c>
      <c r="R16" s="4"/>
      <c r="S16" s="4"/>
    </row>
    <row r="17" ht="12">
      <c r="A17" s="4" t="s">
        <v>20</v>
      </c>
    </row>
    <row r="18" spans="1:22" ht="12">
      <c r="A18" s="4" t="s">
        <v>21</v>
      </c>
      <c r="R18" s="4"/>
      <c r="S18" s="4"/>
      <c r="T18" s="4"/>
      <c r="U18" s="4"/>
      <c r="V18" s="4"/>
    </row>
    <row r="19" spans="1:22" ht="12">
      <c r="A19" s="4" t="s">
        <v>22</v>
      </c>
      <c r="S19" s="4"/>
      <c r="T19" s="4"/>
      <c r="U19" s="4"/>
      <c r="V19" s="4"/>
    </row>
    <row r="20" spans="1:22" ht="12">
      <c r="A20" s="4" t="s">
        <v>23</v>
      </c>
      <c r="S20" s="4"/>
      <c r="T20" s="4"/>
      <c r="U20" s="4"/>
      <c r="V20" s="4"/>
    </row>
    <row r="21" spans="1:20" ht="12">
      <c r="A21" s="6" t="s">
        <v>2</v>
      </c>
      <c r="B21" s="6" t="s">
        <v>24</v>
      </c>
      <c r="C21" s="6" t="s">
        <v>25</v>
      </c>
      <c r="D21" s="6" t="s">
        <v>26</v>
      </c>
      <c r="E21" s="34" t="s">
        <v>27</v>
      </c>
      <c r="F21" s="35"/>
      <c r="G21" s="36"/>
      <c r="S21" s="4"/>
      <c r="T21" s="4"/>
    </row>
    <row r="22" spans="1:20" ht="12">
      <c r="A22" s="31" t="s">
        <v>28</v>
      </c>
      <c r="B22" s="32"/>
      <c r="C22" s="32"/>
      <c r="D22" s="32"/>
      <c r="E22" s="36"/>
      <c r="F22" s="34" t="s">
        <v>29</v>
      </c>
      <c r="G22" s="37" t="s">
        <v>30</v>
      </c>
      <c r="R22" s="4"/>
      <c r="T22" s="4"/>
    </row>
    <row r="23" spans="1:20" ht="12">
      <c r="A23" s="33" t="s">
        <v>107</v>
      </c>
      <c r="B23" s="33" t="s">
        <v>31</v>
      </c>
      <c r="C23" s="32"/>
      <c r="D23" s="32"/>
      <c r="E23" s="38" t="s">
        <v>32</v>
      </c>
      <c r="F23" s="39">
        <v>0.02</v>
      </c>
      <c r="G23" s="40">
        <v>0.02</v>
      </c>
      <c r="T23" s="4"/>
    </row>
    <row r="24" spans="1:7" ht="12">
      <c r="A24" s="33" t="s">
        <v>33</v>
      </c>
      <c r="B24" s="33" t="s">
        <v>34</v>
      </c>
      <c r="C24" s="32"/>
      <c r="D24" s="32"/>
      <c r="E24" s="38" t="s">
        <v>35</v>
      </c>
      <c r="F24" s="39">
        <v>0.04</v>
      </c>
      <c r="G24" s="40">
        <v>0.04</v>
      </c>
    </row>
    <row r="25" spans="1:19" ht="12">
      <c r="A25" s="33" t="s">
        <v>94</v>
      </c>
      <c r="B25" s="33" t="s">
        <v>36</v>
      </c>
      <c r="C25" s="32"/>
      <c r="D25" s="32"/>
      <c r="E25" s="38" t="s">
        <v>37</v>
      </c>
      <c r="F25" s="39">
        <v>0.04</v>
      </c>
      <c r="G25" s="40">
        <v>0.04</v>
      </c>
      <c r="R25" s="4"/>
      <c r="S25" s="4"/>
    </row>
    <row r="26" spans="1:19" ht="12">
      <c r="A26" s="33" t="s">
        <v>38</v>
      </c>
      <c r="B26" s="33" t="s">
        <v>39</v>
      </c>
      <c r="C26" s="32"/>
      <c r="D26" s="32"/>
      <c r="E26" s="38" t="s">
        <v>40</v>
      </c>
      <c r="F26" s="39">
        <v>0.06</v>
      </c>
      <c r="G26" s="40">
        <v>0.06</v>
      </c>
      <c r="S26" s="4"/>
    </row>
    <row r="27" spans="1:19" ht="12">
      <c r="A27" s="33" t="s">
        <v>95</v>
      </c>
      <c r="B27" s="33" t="s">
        <v>41</v>
      </c>
      <c r="C27" s="32"/>
      <c r="D27" s="32"/>
      <c r="E27" s="38" t="s">
        <v>42</v>
      </c>
      <c r="F27" s="39">
        <v>0.2</v>
      </c>
      <c r="G27" s="40">
        <v>0.2</v>
      </c>
      <c r="S27" s="4"/>
    </row>
    <row r="28" spans="1:19" ht="12">
      <c r="A28" s="33" t="s">
        <v>43</v>
      </c>
      <c r="B28" s="33" t="s">
        <v>44</v>
      </c>
      <c r="C28" s="32"/>
      <c r="D28" s="32"/>
      <c r="E28" s="38" t="s">
        <v>45</v>
      </c>
      <c r="F28" s="39">
        <v>0.04</v>
      </c>
      <c r="G28" s="40">
        <v>0.04</v>
      </c>
      <c r="S28" s="4"/>
    </row>
    <row r="29" spans="1:19" ht="12">
      <c r="A29" s="7" t="s">
        <v>46</v>
      </c>
      <c r="B29" s="8"/>
      <c r="C29" s="9" t="s">
        <v>47</v>
      </c>
      <c r="D29" s="8"/>
      <c r="E29" s="41"/>
      <c r="F29" s="42" t="s">
        <v>30</v>
      </c>
      <c r="G29" s="41"/>
      <c r="S29" s="4"/>
    </row>
    <row r="30" spans="1:19" ht="12">
      <c r="A30" s="10"/>
      <c r="B30" s="11" t="s">
        <v>48</v>
      </c>
      <c r="C30" s="11" t="s">
        <v>49</v>
      </c>
      <c r="D30" s="11" t="s">
        <v>50</v>
      </c>
      <c r="E30" s="43" t="s">
        <v>51</v>
      </c>
      <c r="F30" s="43" t="s">
        <v>49</v>
      </c>
      <c r="G30" s="43" t="s">
        <v>50</v>
      </c>
      <c r="S30" s="4"/>
    </row>
    <row r="31" spans="1:19" ht="12">
      <c r="A31" s="12" t="s">
        <v>96</v>
      </c>
      <c r="B31" s="13">
        <f>B52</f>
        <v>0.029333333333333333</v>
      </c>
      <c r="C31" s="13">
        <f>H52</f>
        <v>0.017852529763952404</v>
      </c>
      <c r="D31" s="13">
        <f>N52</f>
        <v>0.0047064398257871095</v>
      </c>
      <c r="E31" s="44">
        <f>B44</f>
        <v>0.029333333333333333</v>
      </c>
      <c r="F31" s="44">
        <f>H44</f>
        <v>0.017852529763952404</v>
      </c>
      <c r="G31" s="44">
        <f>N44</f>
        <v>0.0047064398257871095</v>
      </c>
      <c r="S31" s="4"/>
    </row>
    <row r="32" spans="1:19" ht="12">
      <c r="A32" s="12" t="s">
        <v>97</v>
      </c>
      <c r="B32" s="13">
        <f>B50</f>
        <v>0.2071111111111111</v>
      </c>
      <c r="C32" s="13">
        <f>H50</f>
        <v>0.26221079476786063</v>
      </c>
      <c r="D32" s="13">
        <f>N50</f>
        <v>0.23561356027347005</v>
      </c>
      <c r="E32" s="44">
        <f>B42</f>
        <v>0.2071111111111111</v>
      </c>
      <c r="F32" s="44">
        <f>H42</f>
        <v>0.26221079476786063</v>
      </c>
      <c r="G32" s="44">
        <f>N42</f>
        <v>0.23561356027347005</v>
      </c>
      <c r="S32" s="4"/>
    </row>
    <row r="33" spans="1:19" ht="12">
      <c r="A33" s="12" t="s">
        <v>98</v>
      </c>
      <c r="B33" s="13">
        <f>B51</f>
        <v>0.0071111111111111115</v>
      </c>
      <c r="C33" s="13">
        <f>H51</f>
        <v>0.009774330600156329</v>
      </c>
      <c r="D33" s="13">
        <f>N51</f>
        <v>0.009236284817907317</v>
      </c>
      <c r="E33" s="44">
        <f>B43</f>
        <v>0.0071111111111111115</v>
      </c>
      <c r="F33" s="44">
        <f>H43</f>
        <v>0.009774330600156329</v>
      </c>
      <c r="G33" s="44">
        <f>N43</f>
        <v>0.009236284817907317</v>
      </c>
      <c r="S33" s="4"/>
    </row>
    <row r="34" spans="1:19" ht="12">
      <c r="A34" s="5" t="s">
        <v>1</v>
      </c>
      <c r="B34" s="5" t="s">
        <v>1</v>
      </c>
      <c r="C34" s="5" t="s">
        <v>1</v>
      </c>
      <c r="D34" s="5" t="s">
        <v>1</v>
      </c>
      <c r="E34" s="5" t="s">
        <v>1</v>
      </c>
      <c r="F34" s="5" t="s">
        <v>1</v>
      </c>
      <c r="G34" s="5" t="s">
        <v>1</v>
      </c>
      <c r="S34" s="4"/>
    </row>
    <row r="35" spans="2:3" ht="12">
      <c r="B35" s="47" t="s">
        <v>29</v>
      </c>
      <c r="C35" s="45" t="s">
        <v>52</v>
      </c>
    </row>
    <row r="36" spans="1:19" ht="12">
      <c r="A36" s="49" t="s">
        <v>105</v>
      </c>
      <c r="B36" s="48">
        <v>800</v>
      </c>
      <c r="C36" s="46">
        <v>800</v>
      </c>
      <c r="S36" s="4"/>
    </row>
    <row r="37" spans="1:62" ht="12">
      <c r="A37" s="14" t="s">
        <v>108</v>
      </c>
      <c r="B37" s="15">
        <v>1990</v>
      </c>
      <c r="C37" s="15">
        <v>1991</v>
      </c>
      <c r="D37" s="15">
        <v>1992</v>
      </c>
      <c r="E37" s="15">
        <v>1993</v>
      </c>
      <c r="F37" s="15">
        <v>1994</v>
      </c>
      <c r="G37" s="15">
        <v>1995</v>
      </c>
      <c r="H37" s="15">
        <v>1996</v>
      </c>
      <c r="I37" s="15">
        <v>1997</v>
      </c>
      <c r="J37" s="15">
        <v>1998</v>
      </c>
      <c r="K37" s="15">
        <v>1999</v>
      </c>
      <c r="L37" s="15">
        <v>2000</v>
      </c>
      <c r="M37" s="15">
        <v>2001</v>
      </c>
      <c r="N37" s="15">
        <v>2002</v>
      </c>
      <c r="O37" s="15">
        <v>2003</v>
      </c>
      <c r="P37" s="15">
        <v>2004</v>
      </c>
      <c r="Q37" s="15">
        <v>2005</v>
      </c>
      <c r="R37" s="15">
        <v>2006</v>
      </c>
      <c r="S37" s="15">
        <v>2007</v>
      </c>
      <c r="T37" s="15">
        <v>2008</v>
      </c>
      <c r="U37" s="15">
        <v>2009</v>
      </c>
      <c r="V37" s="15">
        <v>2010</v>
      </c>
      <c r="W37" s="15">
        <v>2011</v>
      </c>
      <c r="X37" s="15">
        <v>2012</v>
      </c>
      <c r="Y37" s="15">
        <v>2013</v>
      </c>
      <c r="Z37" s="15">
        <v>2014</v>
      </c>
      <c r="AA37" s="15">
        <v>2015</v>
      </c>
      <c r="AB37" s="15">
        <v>2016</v>
      </c>
      <c r="AC37" s="15">
        <v>2017</v>
      </c>
      <c r="AD37" s="15">
        <v>2018</v>
      </c>
      <c r="AE37" s="15">
        <v>2019</v>
      </c>
      <c r="AF37" s="15">
        <v>2020</v>
      </c>
      <c r="AG37" s="15">
        <v>2021</v>
      </c>
      <c r="AH37" s="15">
        <v>2022</v>
      </c>
      <c r="AI37" s="15">
        <v>2023</v>
      </c>
      <c r="AJ37" s="15">
        <v>2024</v>
      </c>
      <c r="AK37" s="15">
        <v>2025</v>
      </c>
      <c r="AL37" s="15">
        <v>2026</v>
      </c>
      <c r="AM37" s="15">
        <v>2027</v>
      </c>
      <c r="AN37" s="15">
        <v>2028</v>
      </c>
      <c r="AO37" s="15">
        <v>2029</v>
      </c>
      <c r="AP37" s="15">
        <v>2030</v>
      </c>
      <c r="AQ37" s="15">
        <v>2031</v>
      </c>
      <c r="AR37" s="15">
        <v>2032</v>
      </c>
      <c r="AS37" s="15">
        <v>2033</v>
      </c>
      <c r="AT37" s="15">
        <v>2034</v>
      </c>
      <c r="AU37" s="15">
        <v>2035</v>
      </c>
      <c r="AV37" s="15">
        <v>2036</v>
      </c>
      <c r="AW37" s="15">
        <v>2037</v>
      </c>
      <c r="AX37" s="15">
        <v>2038</v>
      </c>
      <c r="AY37" s="15">
        <v>2039</v>
      </c>
      <c r="AZ37" s="15">
        <v>2040</v>
      </c>
      <c r="BA37" s="15">
        <v>2041</v>
      </c>
      <c r="BB37" s="15">
        <v>2042</v>
      </c>
      <c r="BC37" s="15">
        <v>2043</v>
      </c>
      <c r="BD37" s="15">
        <v>2044</v>
      </c>
      <c r="BE37" s="15">
        <v>2045</v>
      </c>
      <c r="BF37" s="15">
        <v>2046</v>
      </c>
      <c r="BG37" s="15">
        <v>2047</v>
      </c>
      <c r="BH37" s="15">
        <v>2048</v>
      </c>
      <c r="BI37" s="15">
        <v>2049</v>
      </c>
      <c r="BJ37" s="15">
        <v>2050</v>
      </c>
    </row>
    <row r="38" spans="1:62" ht="12">
      <c r="A38" s="7" t="s">
        <v>52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2">
      <c r="A39" s="12" t="s">
        <v>106</v>
      </c>
      <c r="B39" s="16">
        <f>C36+B41</f>
        <v>932</v>
      </c>
      <c r="C39" s="16">
        <f aca="true" t="shared" si="0" ref="C39:P39">B39+C41</f>
        <v>1063.56</v>
      </c>
      <c r="D39" s="16">
        <f t="shared" si="0"/>
        <v>1193.8354239999996</v>
      </c>
      <c r="E39" s="16">
        <f t="shared" si="0"/>
        <v>1321.8780328191992</v>
      </c>
      <c r="F39" s="16">
        <f t="shared" si="0"/>
        <v>1446.6267189362065</v>
      </c>
      <c r="G39" s="16">
        <f t="shared" si="0"/>
        <v>1566.897591605992</v>
      </c>
      <c r="H39" s="16">
        <f t="shared" si="0"/>
        <v>1681.3733016490467</v>
      </c>
      <c r="I39" s="16">
        <f t="shared" si="0"/>
        <v>1788.591551869649</v>
      </c>
      <c r="J39" s="16">
        <f t="shared" si="0"/>
        <v>1886.9327353951828</v>
      </c>
      <c r="K39" s="16">
        <f t="shared" si="0"/>
        <v>1974.6066403224759</v>
      </c>
      <c r="L39" s="16">
        <f t="shared" si="0"/>
        <v>2049.6381548946165</v>
      </c>
      <c r="M39" s="16">
        <f t="shared" si="0"/>
        <v>2109.851902996143</v>
      </c>
      <c r="N39" s="16">
        <f t="shared" si="0"/>
        <v>2152.8557350283545</v>
      </c>
      <c r="O39" s="16">
        <f t="shared" si="0"/>
        <v>2176.022994191051</v>
      </c>
      <c r="P39" s="16">
        <f t="shared" si="0"/>
        <v>2176.4734728324756</v>
      </c>
      <c r="Q39" s="16">
        <f aca="true" t="shared" si="1" ref="Q39:BJ39">P39+Q41</f>
        <v>2151.0529678144358</v>
      </c>
      <c r="R39" s="16">
        <f t="shared" si="1"/>
        <v>2096.311337752134</v>
      </c>
      <c r="S39" s="16">
        <f t="shared" si="1"/>
        <v>2008.478958504221</v>
      </c>
      <c r="T39" s="16">
        <f t="shared" si="1"/>
        <v>1883.441466382665</v>
      </c>
      <c r="U39" s="16">
        <f t="shared" si="1"/>
        <v>1716.7126711971957</v>
      </c>
      <c r="V39" s="16">
        <f t="shared" si="1"/>
        <v>1503.405513416669</v>
      </c>
      <c r="W39" s="16">
        <f t="shared" si="1"/>
        <v>1238.2009313892142</v>
      </c>
      <c r="X39" s="16">
        <f t="shared" si="1"/>
        <v>915.3144956820122</v>
      </c>
      <c r="Y39" s="16">
        <f t="shared" si="1"/>
        <v>528.4606581456007</v>
      </c>
      <c r="Z39" s="16">
        <f t="shared" si="1"/>
        <v>70.81445324004432</v>
      </c>
      <c r="AA39" s="16">
        <f t="shared" si="1"/>
        <v>-465.0295215578197</v>
      </c>
      <c r="AB39" s="16">
        <f t="shared" si="1"/>
        <v>-1087.1010308569125</v>
      </c>
      <c r="AC39" s="16">
        <f t="shared" si="1"/>
        <v>-1804.101228701085</v>
      </c>
      <c r="AD39" s="16">
        <f t="shared" si="1"/>
        <v>-2625.4529978305636</v>
      </c>
      <c r="AE39" s="16">
        <f t="shared" si="1"/>
        <v>-3561.3548242825113</v>
      </c>
      <c r="AF39" s="16">
        <f t="shared" si="1"/>
        <v>-4622.838445404024</v>
      </c>
      <c r="AG39" s="16">
        <f t="shared" si="1"/>
        <v>-5821.830524938895</v>
      </c>
      <c r="AH39" s="16">
        <f t="shared" si="1"/>
        <v>-7171.218625438546</v>
      </c>
      <c r="AI39" s="16">
        <f t="shared" si="1"/>
        <v>-8684.921765901305</v>
      </c>
      <c r="AJ39" s="16">
        <f t="shared" si="1"/>
        <v>-10377.965871329923</v>
      </c>
      <c r="AK39" s="16">
        <f t="shared" si="1"/>
        <v>-12266.564440886681</v>
      </c>
      <c r="AL39" s="16">
        <f t="shared" si="1"/>
        <v>-14368.204782594703</v>
      </c>
      <c r="AM39" s="16">
        <f t="shared" si="1"/>
        <v>-16701.74018516414</v>
      </c>
      <c r="AN39" s="16">
        <f t="shared" si="1"/>
        <v>-19287.488421598686</v>
      </c>
      <c r="AO39" s="16">
        <f t="shared" si="1"/>
        <v>-22147.337004852856</v>
      </c>
      <c r="AP39" s="16">
        <f t="shared" si="1"/>
        <v>-25304.855643060648</v>
      </c>
      <c r="AQ39" s="16">
        <f t="shared" si="1"/>
        <v>-28785.41637084494</v>
      </c>
      <c r="AR39" s="16">
        <f t="shared" si="1"/>
        <v>-32616.321864053716</v>
      </c>
      <c r="AS39" s="16">
        <f t="shared" si="1"/>
        <v>-36826.942478070596</v>
      </c>
      <c r="AT39" s="16">
        <f t="shared" si="1"/>
        <v>-41448.862584737064</v>
      </c>
      <c r="AU39" s="16">
        <f t="shared" si="1"/>
        <v>-46516.036820033485</v>
      </c>
      <c r="AV39" s="16">
        <f t="shared" si="1"/>
        <v>-52064.9568941355</v>
      </c>
      <c r="AW39" s="16">
        <f t="shared" si="1"/>
        <v>-58134.82965744019</v>
      </c>
      <c r="AX39" s="16">
        <f t="shared" si="1"/>
        <v>-64767.76716079997</v>
      </c>
      <c r="AY39" s="16">
        <f t="shared" si="1"/>
        <v>-72008.98949567969</v>
      </c>
      <c r="AZ39" s="16">
        <f t="shared" si="1"/>
        <v>-79907.04125044117</v>
      </c>
      <c r="BA39" s="16">
        <f t="shared" si="1"/>
        <v>-88514.02247264952</v>
      </c>
      <c r="BB39" s="16">
        <f t="shared" si="1"/>
        <v>-97885.83508438744</v>
      </c>
      <c r="BC39" s="16">
        <f t="shared" si="1"/>
        <v>-108082.44575827057</v>
      </c>
      <c r="BD39" s="16">
        <f t="shared" si="1"/>
        <v>-119168.1663264073</v>
      </c>
      <c r="BE39" s="16">
        <f t="shared" si="1"/>
        <v>-131211.95286317854</v>
      </c>
      <c r="BF39" s="16">
        <f t="shared" si="1"/>
        <v>-144287.7246556856</v>
      </c>
      <c r="BG39" s="16">
        <f t="shared" si="1"/>
        <v>-158474.7043532981</v>
      </c>
      <c r="BH39" s="16">
        <f t="shared" si="1"/>
        <v>-173857.78067021706</v>
      </c>
      <c r="BI39" s="16">
        <f t="shared" si="1"/>
        <v>-190527.89510265968</v>
      </c>
      <c r="BJ39" s="16">
        <f t="shared" si="1"/>
        <v>-208582.45421549602</v>
      </c>
    </row>
    <row r="40" spans="1:62" ht="12">
      <c r="A40" s="12" t="s">
        <v>102</v>
      </c>
      <c r="B40" s="16">
        <f>$G$28*(C36)</f>
        <v>32</v>
      </c>
      <c r="C40" s="16">
        <f aca="true" t="shared" si="2" ref="C40:P40">$G$28*B39</f>
        <v>37.28</v>
      </c>
      <c r="D40" s="16">
        <f t="shared" si="2"/>
        <v>42.5424</v>
      </c>
      <c r="E40" s="16">
        <f t="shared" si="2"/>
        <v>47.75341695999999</v>
      </c>
      <c r="F40" s="16">
        <f t="shared" si="2"/>
        <v>52.87512131276797</v>
      </c>
      <c r="G40" s="16">
        <f t="shared" si="2"/>
        <v>57.86506875744826</v>
      </c>
      <c r="H40" s="16">
        <f t="shared" si="2"/>
        <v>62.67590366423968</v>
      </c>
      <c r="I40" s="16">
        <f t="shared" si="2"/>
        <v>67.25493206596187</v>
      </c>
      <c r="J40" s="16">
        <f t="shared" si="2"/>
        <v>71.54366207478596</v>
      </c>
      <c r="K40" s="16">
        <f t="shared" si="2"/>
        <v>75.47730941580731</v>
      </c>
      <c r="L40" s="16">
        <f t="shared" si="2"/>
        <v>78.98426561289904</v>
      </c>
      <c r="M40" s="16">
        <f t="shared" si="2"/>
        <v>81.98552619578466</v>
      </c>
      <c r="N40" s="16">
        <f t="shared" si="2"/>
        <v>84.39407611984572</v>
      </c>
      <c r="O40" s="16">
        <f t="shared" si="2"/>
        <v>86.11422940113418</v>
      </c>
      <c r="P40" s="16">
        <f t="shared" si="2"/>
        <v>87.04091976764205</v>
      </c>
      <c r="Q40" s="16">
        <f aca="true" t="shared" si="3" ref="Q40:BJ40">$G$28*P39</f>
        <v>87.05893891329903</v>
      </c>
      <c r="R40" s="16">
        <f t="shared" si="3"/>
        <v>86.04211871257743</v>
      </c>
      <c r="S40" s="16">
        <f t="shared" si="3"/>
        <v>83.85245351008537</v>
      </c>
      <c r="T40" s="16">
        <f t="shared" si="3"/>
        <v>80.33915834016885</v>
      </c>
      <c r="U40" s="16">
        <f t="shared" si="3"/>
        <v>75.33765865530661</v>
      </c>
      <c r="V40" s="16">
        <f t="shared" si="3"/>
        <v>68.66850684788783</v>
      </c>
      <c r="W40" s="16">
        <f t="shared" si="3"/>
        <v>60.13622053666676</v>
      </c>
      <c r="X40" s="16">
        <f t="shared" si="3"/>
        <v>49.52803725556857</v>
      </c>
      <c r="Y40" s="16">
        <f t="shared" si="3"/>
        <v>36.61257982728049</v>
      </c>
      <c r="Z40" s="16">
        <f t="shared" si="3"/>
        <v>21.13842632582403</v>
      </c>
      <c r="AA40" s="16">
        <f t="shared" si="3"/>
        <v>2.8325781296017727</v>
      </c>
      <c r="AB40" s="16">
        <f t="shared" si="3"/>
        <v>-18.601180862312788</v>
      </c>
      <c r="AC40" s="16">
        <f t="shared" si="3"/>
        <v>-43.4840412342765</v>
      </c>
      <c r="AD40" s="16">
        <f t="shared" si="3"/>
        <v>-72.1640491480434</v>
      </c>
      <c r="AE40" s="16">
        <f t="shared" si="3"/>
        <v>-105.01811991322255</v>
      </c>
      <c r="AF40" s="16">
        <f t="shared" si="3"/>
        <v>-142.45419297130044</v>
      </c>
      <c r="AG40" s="16">
        <f t="shared" si="3"/>
        <v>-184.91353781616098</v>
      </c>
      <c r="AH40" s="16">
        <f t="shared" si="3"/>
        <v>-232.8732209975558</v>
      </c>
      <c r="AI40" s="16">
        <f t="shared" si="3"/>
        <v>-286.84874501754183</v>
      </c>
      <c r="AJ40" s="16">
        <f t="shared" si="3"/>
        <v>-347.3968706360522</v>
      </c>
      <c r="AK40" s="16">
        <f t="shared" si="3"/>
        <v>-415.1186348531969</v>
      </c>
      <c r="AL40" s="16">
        <f t="shared" si="3"/>
        <v>-490.66257763546724</v>
      </c>
      <c r="AM40" s="16">
        <f t="shared" si="3"/>
        <v>-574.7281913037881</v>
      </c>
      <c r="AN40" s="16">
        <f t="shared" si="3"/>
        <v>-668.0696074065656</v>
      </c>
      <c r="AO40" s="16">
        <f t="shared" si="3"/>
        <v>-771.4995368639475</v>
      </c>
      <c r="AP40" s="16">
        <f t="shared" si="3"/>
        <v>-885.8934801941142</v>
      </c>
      <c r="AQ40" s="16">
        <f t="shared" si="3"/>
        <v>-1012.1942257224259</v>
      </c>
      <c r="AR40" s="16">
        <f t="shared" si="3"/>
        <v>-1151.4166548337978</v>
      </c>
      <c r="AS40" s="16">
        <f t="shared" si="3"/>
        <v>-1304.6528745621488</v>
      </c>
      <c r="AT40" s="16">
        <f t="shared" si="3"/>
        <v>-1473.0776991228238</v>
      </c>
      <c r="AU40" s="16">
        <f t="shared" si="3"/>
        <v>-1657.9545033894826</v>
      </c>
      <c r="AV40" s="16">
        <f t="shared" si="3"/>
        <v>-1860.6414728013394</v>
      </c>
      <c r="AW40" s="16">
        <f t="shared" si="3"/>
        <v>-2082.59827576542</v>
      </c>
      <c r="AX40" s="16">
        <f t="shared" si="3"/>
        <v>-2325.393186297608</v>
      </c>
      <c r="AY40" s="16">
        <f t="shared" si="3"/>
        <v>-2590.710686431999</v>
      </c>
      <c r="AZ40" s="16">
        <f t="shared" si="3"/>
        <v>-2880.3595798271876</v>
      </c>
      <c r="BA40" s="16">
        <f t="shared" si="3"/>
        <v>-3196.281650017647</v>
      </c>
      <c r="BB40" s="16">
        <f t="shared" si="3"/>
        <v>-3540.560898905981</v>
      </c>
      <c r="BC40" s="16">
        <f t="shared" si="3"/>
        <v>-3915.4334033754976</v>
      </c>
      <c r="BD40" s="16">
        <f t="shared" si="3"/>
        <v>-4323.297830330823</v>
      </c>
      <c r="BE40" s="16">
        <f t="shared" si="3"/>
        <v>-4766.726653056292</v>
      </c>
      <c r="BF40" s="16">
        <f t="shared" si="3"/>
        <v>-5248.478114527142</v>
      </c>
      <c r="BG40" s="16">
        <f t="shared" si="3"/>
        <v>-5771.508986227424</v>
      </c>
      <c r="BH40" s="16">
        <f t="shared" si="3"/>
        <v>-6338.988174131924</v>
      </c>
      <c r="BI40" s="16">
        <f t="shared" si="3"/>
        <v>-6954.3112268086825</v>
      </c>
      <c r="BJ40" s="16">
        <f t="shared" si="3"/>
        <v>-7621.115804106387</v>
      </c>
    </row>
    <row r="41" spans="1:62" ht="12">
      <c r="A41" s="12" t="s">
        <v>109</v>
      </c>
      <c r="B41" s="16">
        <f aca="true" t="shared" si="4" ref="B41:P41">B40+B62</f>
        <v>132</v>
      </c>
      <c r="C41" s="16">
        <f t="shared" si="4"/>
        <v>131.55999999999997</v>
      </c>
      <c r="D41" s="16">
        <f t="shared" si="4"/>
        <v>130.27542399999976</v>
      </c>
      <c r="E41" s="16">
        <f t="shared" si="4"/>
        <v>128.0426088191997</v>
      </c>
      <c r="F41" s="16">
        <f t="shared" si="4"/>
        <v>124.7486861170073</v>
      </c>
      <c r="G41" s="16">
        <f t="shared" si="4"/>
        <v>120.27087266978546</v>
      </c>
      <c r="H41" s="16">
        <f t="shared" si="4"/>
        <v>114.47571004305468</v>
      </c>
      <c r="I41" s="16">
        <f t="shared" si="4"/>
        <v>107.21825022060241</v>
      </c>
      <c r="J41" s="16">
        <f t="shared" si="4"/>
        <v>98.34118352553376</v>
      </c>
      <c r="K41" s="16">
        <f t="shared" si="4"/>
        <v>87.67390492729315</v>
      </c>
      <c r="L41" s="16">
        <f t="shared" si="4"/>
        <v>75.03151457214045</v>
      </c>
      <c r="M41" s="16">
        <f t="shared" si="4"/>
        <v>60.213748101526406</v>
      </c>
      <c r="N41" s="16">
        <f t="shared" si="4"/>
        <v>43.00383203221142</v>
      </c>
      <c r="O41" s="16">
        <f t="shared" si="4"/>
        <v>23.16725916269654</v>
      </c>
      <c r="P41" s="16">
        <f t="shared" si="4"/>
        <v>0.4504786414243682</v>
      </c>
      <c r="Q41" s="16">
        <f aca="true" t="shared" si="5" ref="Q41:BJ41">Q40+Q62</f>
        <v>-25.42050501804009</v>
      </c>
      <c r="R41" s="16">
        <f t="shared" si="5"/>
        <v>-54.74163006230188</v>
      </c>
      <c r="S41" s="16">
        <f t="shared" si="5"/>
        <v>-87.8323792479129</v>
      </c>
      <c r="T41" s="16">
        <f t="shared" si="5"/>
        <v>-125.03749212155584</v>
      </c>
      <c r="U41" s="16">
        <f t="shared" si="5"/>
        <v>-166.72879518546932</v>
      </c>
      <c r="V41" s="16">
        <f t="shared" si="5"/>
        <v>-213.30715778052667</v>
      </c>
      <c r="W41" s="16">
        <f t="shared" si="5"/>
        <v>-265.20458202745476</v>
      </c>
      <c r="X41" s="16">
        <f t="shared" si="5"/>
        <v>-322.886435707202</v>
      </c>
      <c r="Y41" s="16">
        <f t="shared" si="5"/>
        <v>-386.8538375364115</v>
      </c>
      <c r="Z41" s="16">
        <f t="shared" si="5"/>
        <v>-457.64620490555643</v>
      </c>
      <c r="AA41" s="16">
        <f t="shared" si="5"/>
        <v>-535.843974797864</v>
      </c>
      <c r="AB41" s="16">
        <f t="shared" si="5"/>
        <v>-622.0715092990929</v>
      </c>
      <c r="AC41" s="16">
        <f t="shared" si="5"/>
        <v>-717.0001978441724</v>
      </c>
      <c r="AD41" s="16">
        <f t="shared" si="5"/>
        <v>-821.3517691294787</v>
      </c>
      <c r="AE41" s="16">
        <f t="shared" si="5"/>
        <v>-935.9018264519477</v>
      </c>
      <c r="AF41" s="16">
        <f t="shared" si="5"/>
        <v>-1061.4836211215134</v>
      </c>
      <c r="AG41" s="16">
        <f t="shared" si="5"/>
        <v>-1198.9920795348708</v>
      </c>
      <c r="AH41" s="16">
        <f t="shared" si="5"/>
        <v>-1349.3881004996508</v>
      </c>
      <c r="AI41" s="16">
        <f t="shared" si="5"/>
        <v>-1513.703140462758</v>
      </c>
      <c r="AJ41" s="16">
        <f t="shared" si="5"/>
        <v>-1693.0441054286177</v>
      </c>
      <c r="AK41" s="16">
        <f t="shared" si="5"/>
        <v>-1888.5985695567574</v>
      </c>
      <c r="AL41" s="16">
        <f t="shared" si="5"/>
        <v>-2101.6403417080223</v>
      </c>
      <c r="AM41" s="16">
        <f t="shared" si="5"/>
        <v>-2333.5354025694364</v>
      </c>
      <c r="AN41" s="16">
        <f t="shared" si="5"/>
        <v>-2585.748236434545</v>
      </c>
      <c r="AO41" s="16">
        <f t="shared" si="5"/>
        <v>-2859.848583254169</v>
      </c>
      <c r="AP41" s="16">
        <f t="shared" si="5"/>
        <v>-3157.518638207792</v>
      </c>
      <c r="AQ41" s="16">
        <f t="shared" si="5"/>
        <v>-3480.560727784294</v>
      </c>
      <c r="AR41" s="16">
        <f t="shared" si="5"/>
        <v>-3830.9054932087747</v>
      </c>
      <c r="AS41" s="16">
        <f t="shared" si="5"/>
        <v>-4210.620614016878</v>
      </c>
      <c r="AT41" s="16">
        <f t="shared" si="5"/>
        <v>-4621.9201066664655</v>
      </c>
      <c r="AU41" s="16">
        <f t="shared" si="5"/>
        <v>-5067.174235296421</v>
      </c>
      <c r="AV41" s="16">
        <f t="shared" si="5"/>
        <v>-5548.920074102015</v>
      </c>
      <c r="AW41" s="16">
        <f t="shared" si="5"/>
        <v>-6069.872763304684</v>
      </c>
      <c r="AX41" s="16">
        <f t="shared" si="5"/>
        <v>-6632.937503359783</v>
      </c>
      <c r="AY41" s="16">
        <f t="shared" si="5"/>
        <v>-7241.2223348797215</v>
      </c>
      <c r="AZ41" s="16">
        <f t="shared" si="5"/>
        <v>-7898.051754761476</v>
      </c>
      <c r="BA41" s="16">
        <f t="shared" si="5"/>
        <v>-8606.981222208362</v>
      </c>
      <c r="BB41" s="16">
        <f t="shared" si="5"/>
        <v>-9371.81261173791</v>
      </c>
      <c r="BC41" s="16">
        <f t="shared" si="5"/>
        <v>-10196.610673883133</v>
      </c>
      <c r="BD41" s="16">
        <f t="shared" si="5"/>
        <v>-11085.720568136738</v>
      </c>
      <c r="BE41" s="16">
        <f t="shared" si="5"/>
        <v>-12043.786536771226</v>
      </c>
      <c r="BF41" s="16">
        <f t="shared" si="5"/>
        <v>-13075.77179250705</v>
      </c>
      <c r="BG41" s="16">
        <f t="shared" si="5"/>
        <v>-14186.979697612504</v>
      </c>
      <c r="BH41" s="16">
        <f t="shared" si="5"/>
        <v>-15383.07631691898</v>
      </c>
      <c r="BI41" s="16">
        <f t="shared" si="5"/>
        <v>-16670.114432442606</v>
      </c>
      <c r="BJ41" s="16">
        <f t="shared" si="5"/>
        <v>-18054.559112836345</v>
      </c>
    </row>
    <row r="42" spans="1:62" ht="12">
      <c r="A42" s="12" t="s">
        <v>100</v>
      </c>
      <c r="B42" s="17">
        <f aca="true" t="shared" si="6" ref="B42:P42">B39/(B57*B58)</f>
        <v>0.2071111111111111</v>
      </c>
      <c r="C42" s="17">
        <f t="shared" si="6"/>
        <v>0.22280040221216688</v>
      </c>
      <c r="D42" s="17">
        <f t="shared" si="6"/>
        <v>0.235757178559503</v>
      </c>
      <c r="E42" s="17">
        <f t="shared" si="6"/>
        <v>0.2460811447966929</v>
      </c>
      <c r="F42" s="17">
        <f t="shared" si="6"/>
        <v>0.2538691472159122</v>
      </c>
      <c r="G42" s="17">
        <f t="shared" si="6"/>
        <v>0.25921524751614583</v>
      </c>
      <c r="H42" s="17">
        <f t="shared" si="6"/>
        <v>0.26221079476786063</v>
      </c>
      <c r="I42" s="17">
        <f t="shared" si="6"/>
        <v>0.26294449562612005</v>
      </c>
      <c r="J42" s="17">
        <f t="shared" si="6"/>
        <v>0.26150248283316163</v>
      </c>
      <c r="K42" s="17">
        <f t="shared" si="6"/>
        <v>0.257968382050522</v>
      </c>
      <c r="L42" s="17">
        <f t="shared" si="6"/>
        <v>0.25242337705988116</v>
      </c>
      <c r="M42" s="17">
        <f t="shared" si="6"/>
        <v>0.24494627337090205</v>
      </c>
      <c r="N42" s="17">
        <f t="shared" si="6"/>
        <v>0.23561356027347005</v>
      </c>
      <c r="O42" s="17">
        <f t="shared" si="6"/>
        <v>0.224499471370879</v>
      </c>
      <c r="P42" s="17">
        <f t="shared" si="6"/>
        <v>0.2116760436296799</v>
      </c>
      <c r="Q42" s="17">
        <f aca="true" t="shared" si="7" ref="Q42:BJ42">Q39/(Q57*Q58)</f>
        <v>0.197213174981087</v>
      </c>
      <c r="R42" s="17">
        <f t="shared" si="7"/>
        <v>0.18117868050804203</v>
      </c>
      <c r="S42" s="17">
        <f t="shared" si="7"/>
        <v>0.16363834725125412</v>
      </c>
      <c r="T42" s="17">
        <f t="shared" si="7"/>
        <v>0.14465598766677126</v>
      </c>
      <c r="U42" s="17">
        <f t="shared" si="7"/>
        <v>0.12429349176689354</v>
      </c>
      <c r="V42" s="17">
        <f t="shared" si="7"/>
        <v>0.10261087797550869</v>
      </c>
      <c r="W42" s="17">
        <f t="shared" si="7"/>
        <v>0.07966634272821875</v>
      </c>
      <c r="X42" s="17">
        <f t="shared" si="7"/>
        <v>0.05551630884692927</v>
      </c>
      <c r="Y42" s="17">
        <f t="shared" si="7"/>
        <v>0.030215472717891434</v>
      </c>
      <c r="Z42" s="17">
        <f t="shared" si="7"/>
        <v>0.003816850301522651</v>
      </c>
      <c r="AA42" s="17">
        <f t="shared" si="7"/>
        <v>-0.02362817799832062</v>
      </c>
      <c r="AB42" s="17">
        <f t="shared" si="7"/>
        <v>-0.05206982357857985</v>
      </c>
      <c r="AC42" s="17">
        <f t="shared" si="7"/>
        <v>-0.08145984696832435</v>
      </c>
      <c r="AD42" s="17">
        <f t="shared" si="7"/>
        <v>-0.11175151622136631</v>
      </c>
      <c r="AE42" s="17">
        <f t="shared" si="7"/>
        <v>-0.14289956634494652</v>
      </c>
      <c r="AF42" s="17">
        <f t="shared" si="7"/>
        <v>-0.17486015973985675</v>
      </c>
      <c r="AG42" s="17">
        <f t="shared" si="7"/>
        <v>-0.20759084762793378</v>
      </c>
      <c r="AH42" s="17">
        <f t="shared" si="7"/>
        <v>-0.2410505324434135</v>
      </c>
      <c r="AI42" s="17">
        <f t="shared" si="7"/>
        <v>-0.27519943116517653</v>
      </c>
      <c r="AJ42" s="17">
        <f t="shared" si="7"/>
        <v>-0.3099990395674473</v>
      </c>
      <c r="AK42" s="17">
        <f t="shared" si="7"/>
        <v>-0.3454120973670262</v>
      </c>
      <c r="AL42" s="17">
        <f t="shared" si="7"/>
        <v>-0.3814025542456414</v>
      </c>
      <c r="AM42" s="17">
        <f t="shared" si="7"/>
        <v>-0.41793553672650047</v>
      </c>
      <c r="AN42" s="17">
        <f t="shared" si="7"/>
        <v>-0.45497731588460855</v>
      </c>
      <c r="AO42" s="17">
        <f t="shared" si="7"/>
        <v>-0.4924952758708912</v>
      </c>
      <c r="AP42" s="17">
        <f t="shared" si="7"/>
        <v>-0.5304578832306204</v>
      </c>
      <c r="AQ42" s="17">
        <f t="shared" si="7"/>
        <v>-0.5688346569970987</v>
      </c>
      <c r="AR42" s="17">
        <f t="shared" si="7"/>
        <v>-0.6075961395419932</v>
      </c>
      <c r="AS42" s="17">
        <f t="shared" si="7"/>
        <v>-0.6467138681641464</v>
      </c>
      <c r="AT42" s="17">
        <f t="shared" si="7"/>
        <v>-0.6861603473991098</v>
      </c>
      <c r="AU42" s="17">
        <f t="shared" si="7"/>
        <v>-0.7259090220320598</v>
      </c>
      <c r="AV42" s="17">
        <f t="shared" si="7"/>
        <v>-0.7659342507971605</v>
      </c>
      <c r="AW42" s="17">
        <f t="shared" si="7"/>
        <v>-0.8062112807468268</v>
      </c>
      <c r="AX42" s="17">
        <f t="shared" si="7"/>
        <v>-0.8467162222747309</v>
      </c>
      <c r="AY42" s="17">
        <f t="shared" si="7"/>
        <v>-0.8874260247767676</v>
      </c>
      <c r="AZ42" s="17">
        <f t="shared" si="7"/>
        <v>-0.9283184529345652</v>
      </c>
      <c r="BA42" s="17">
        <f t="shared" si="7"/>
        <v>-0.9693720636064855</v>
      </c>
      <c r="BB42" s="17">
        <f t="shared" si="7"/>
        <v>-1.0105661833114061</v>
      </c>
      <c r="BC42" s="17">
        <f t="shared" si="7"/>
        <v>-1.0518808862909261</v>
      </c>
      <c r="BD42" s="17">
        <f t="shared" si="7"/>
        <v>-1.0932969731359665</v>
      </c>
      <c r="BE42" s="17">
        <f t="shared" si="7"/>
        <v>-1.1347959499640696</v>
      </c>
      <c r="BF42" s="17">
        <f t="shared" si="7"/>
        <v>-1.1763600081340129</v>
      </c>
      <c r="BG42" s="17">
        <f t="shared" si="7"/>
        <v>-1.2179720044846785</v>
      </c>
      <c r="BH42" s="17">
        <f t="shared" si="7"/>
        <v>-1.2596154420854153</v>
      </c>
      <c r="BI42" s="17">
        <f t="shared" si="7"/>
        <v>-1.3012744514854313</v>
      </c>
      <c r="BJ42" s="17">
        <f t="shared" si="7"/>
        <v>-1.342933772450049</v>
      </c>
    </row>
    <row r="43" spans="1:62" ht="12">
      <c r="A43" s="12" t="s">
        <v>99</v>
      </c>
      <c r="B43" s="18">
        <f aca="true" t="shared" si="8" ref="B43:P43">B40/(B57*B58)</f>
        <v>0.0071111111111111115</v>
      </c>
      <c r="C43" s="18">
        <f t="shared" si="8"/>
        <v>0.007809619574325456</v>
      </c>
      <c r="D43" s="18">
        <f t="shared" si="8"/>
        <v>0.008401221802872056</v>
      </c>
      <c r="E43" s="18">
        <f t="shared" si="8"/>
        <v>0.008889788030147172</v>
      </c>
      <c r="F43" s="18">
        <f t="shared" si="8"/>
        <v>0.00927907785809551</v>
      </c>
      <c r="G43" s="18">
        <f t="shared" si="8"/>
        <v>0.009572743107688996</v>
      </c>
      <c r="H43" s="18">
        <f t="shared" si="8"/>
        <v>0.009774330600156329</v>
      </c>
      <c r="I43" s="18">
        <f t="shared" si="8"/>
        <v>0.009887284870582979</v>
      </c>
      <c r="J43" s="18">
        <f t="shared" si="8"/>
        <v>0.009914950815464556</v>
      </c>
      <c r="K43" s="18">
        <f t="shared" si="8"/>
        <v>0.009860576275760242</v>
      </c>
      <c r="L43" s="18">
        <f t="shared" si="8"/>
        <v>0.009727314556957843</v>
      </c>
      <c r="M43" s="18">
        <f t="shared" si="8"/>
        <v>0.009518226887627492</v>
      </c>
      <c r="N43" s="18">
        <f t="shared" si="8"/>
        <v>0.009236284817907317</v>
      </c>
      <c r="O43" s="18">
        <f t="shared" si="8"/>
        <v>0.008884372559331449</v>
      </c>
      <c r="P43" s="18">
        <f t="shared" si="8"/>
        <v>0.008465289267378545</v>
      </c>
      <c r="Q43" s="18">
        <f aca="true" t="shared" si="9" ref="Q43:BJ43">Q40/(Q57*Q58)</f>
        <v>0.007981751268087478</v>
      </c>
      <c r="R43" s="18">
        <f t="shared" si="9"/>
        <v>0.00743639423005607</v>
      </c>
      <c r="S43" s="18">
        <f t="shared" si="9"/>
        <v>0.006831775283108675</v>
      </c>
      <c r="T43" s="18">
        <f t="shared" si="9"/>
        <v>0.006170375084888919</v>
      </c>
      <c r="U43" s="18">
        <f t="shared" si="9"/>
        <v>0.005454599836605251</v>
      </c>
      <c r="V43" s="18">
        <f t="shared" si="9"/>
        <v>0.004686783249128715</v>
      </c>
      <c r="W43" s="18">
        <f t="shared" si="9"/>
        <v>0.0038691884606149576</v>
      </c>
      <c r="X43" s="18">
        <f t="shared" si="9"/>
        <v>0.003004009906795579</v>
      </c>
      <c r="Y43" s="18">
        <f t="shared" si="9"/>
        <v>0.002093375145057665</v>
      </c>
      <c r="Z43" s="18">
        <f t="shared" si="9"/>
        <v>0.0011393466334046543</v>
      </c>
      <c r="AA43" s="18">
        <f t="shared" si="9"/>
        <v>0.0001439234653666158</v>
      </c>
      <c r="AB43" s="18">
        <f t="shared" si="9"/>
        <v>-0.0008909569380965544</v>
      </c>
      <c r="AC43" s="18">
        <f t="shared" si="9"/>
        <v>-0.0019634171786794812</v>
      </c>
      <c r="AD43" s="18">
        <f t="shared" si="9"/>
        <v>-0.0030716382718071022</v>
      </c>
      <c r="AE43" s="18">
        <f t="shared" si="9"/>
        <v>-0.0042138580777287445</v>
      </c>
      <c r="AF43" s="18">
        <f t="shared" si="9"/>
        <v>-0.005388369771679733</v>
      </c>
      <c r="AG43" s="18">
        <f t="shared" si="9"/>
        <v>-0.006593520352181626</v>
      </c>
      <c r="AH43" s="18">
        <f t="shared" si="9"/>
        <v>-0.007827709186573672</v>
      </c>
      <c r="AI43" s="18">
        <f t="shared" si="9"/>
        <v>-0.009089386592888896</v>
      </c>
      <c r="AJ43" s="18">
        <f t="shared" si="9"/>
        <v>-0.010377052457208767</v>
      </c>
      <c r="AK43" s="18">
        <f t="shared" si="9"/>
        <v>-0.011689254885650346</v>
      </c>
      <c r="AL43" s="18">
        <f t="shared" si="9"/>
        <v>-0.01302458889015936</v>
      </c>
      <c r="AM43" s="18">
        <f t="shared" si="9"/>
        <v>-0.01438169510730171</v>
      </c>
      <c r="AN43" s="18">
        <f t="shared" si="9"/>
        <v>-0.015759258549264722</v>
      </c>
      <c r="AO43" s="18">
        <f t="shared" si="9"/>
        <v>-0.017156007386297457</v>
      </c>
      <c r="AP43" s="18">
        <f t="shared" si="9"/>
        <v>-0.018570711759837526</v>
      </c>
      <c r="AQ43" s="18">
        <f t="shared" si="9"/>
        <v>-0.020002182625589005</v>
      </c>
      <c r="AR43" s="18">
        <f t="shared" si="9"/>
        <v>-0.021449270625833284</v>
      </c>
      <c r="AS43" s="18">
        <f t="shared" si="9"/>
        <v>-0.022910864990271236</v>
      </c>
      <c r="AT43" s="18">
        <f t="shared" si="9"/>
        <v>-0.024385892464711408</v>
      </c>
      <c r="AU43" s="18">
        <f t="shared" si="9"/>
        <v>-0.02587331626693476</v>
      </c>
      <c r="AV43" s="18">
        <f t="shared" si="9"/>
        <v>-0.027372135069082197</v>
      </c>
      <c r="AW43" s="18">
        <f t="shared" si="9"/>
        <v>-0.02888138200592611</v>
      </c>
      <c r="AX43" s="18">
        <f t="shared" si="9"/>
        <v>-0.030400123708402216</v>
      </c>
      <c r="AY43" s="18">
        <f t="shared" si="9"/>
        <v>-0.03192745936179227</v>
      </c>
      <c r="AZ43" s="18">
        <f t="shared" si="9"/>
        <v>-0.03346251978796257</v>
      </c>
      <c r="BA43" s="18">
        <f t="shared" si="9"/>
        <v>-0.03500446655107712</v>
      </c>
      <c r="BB43" s="18">
        <f t="shared" si="9"/>
        <v>-0.0365524910862174</v>
      </c>
      <c r="BC43" s="18">
        <f t="shared" si="9"/>
        <v>-0.038105813850354685</v>
      </c>
      <c r="BD43" s="18">
        <f t="shared" si="9"/>
        <v>-0.039663683495132954</v>
      </c>
      <c r="BE43" s="18">
        <f t="shared" si="9"/>
        <v>-0.04122537606093388</v>
      </c>
      <c r="BF43" s="18">
        <f t="shared" si="9"/>
        <v>-0.042790194191707</v>
      </c>
      <c r="BG43" s="18">
        <f t="shared" si="9"/>
        <v>-0.04435746637006082</v>
      </c>
      <c r="BH43" s="18">
        <f t="shared" si="9"/>
        <v>-0.045926546172122114</v>
      </c>
      <c r="BI43" s="18">
        <f t="shared" si="9"/>
        <v>-0.047496811541682324</v>
      </c>
      <c r="BJ43" s="18">
        <f t="shared" si="9"/>
        <v>-0.04906766408316105</v>
      </c>
    </row>
    <row r="44" spans="1:62" ht="12">
      <c r="A44" s="12" t="s">
        <v>101</v>
      </c>
      <c r="B44" s="18">
        <f aca="true" t="shared" si="10" ref="B44:P44">B41/(B57*B58)</f>
        <v>0.029333333333333333</v>
      </c>
      <c r="C44" s="18">
        <f t="shared" si="10"/>
        <v>0.027559912854030495</v>
      </c>
      <c r="D44" s="18">
        <f t="shared" si="10"/>
        <v>0.025726633487701666</v>
      </c>
      <c r="E44" s="18">
        <f t="shared" si="10"/>
        <v>0.02383644404301364</v>
      </c>
      <c r="F44" s="18">
        <f t="shared" si="10"/>
        <v>0.02189220076352449</v>
      </c>
      <c r="G44" s="18">
        <f t="shared" si="10"/>
        <v>0.019896669823920913</v>
      </c>
      <c r="H44" s="18">
        <f t="shared" si="10"/>
        <v>0.017852529763952404</v>
      </c>
      <c r="I44" s="18">
        <f t="shared" si="10"/>
        <v>0.0157623738615456</v>
      </c>
      <c r="J44" s="18">
        <f t="shared" si="10"/>
        <v>0.013628712446547736</v>
      </c>
      <c r="K44" s="18">
        <f t="shared" si="10"/>
        <v>0.01145397515651597</v>
      </c>
      <c r="L44" s="18">
        <f t="shared" si="10"/>
        <v>0.009240513135935047</v>
      </c>
      <c r="M44" s="18">
        <f t="shared" si="10"/>
        <v>0.006990601180214725</v>
      </c>
      <c r="N44" s="18">
        <f t="shared" si="10"/>
        <v>0.0047064398257871095</v>
      </c>
      <c r="O44" s="18">
        <f t="shared" si="10"/>
        <v>0.002390157387592791</v>
      </c>
      <c r="P44" s="18">
        <f t="shared" si="10"/>
        <v>4.3811945216261805E-05</v>
      </c>
      <c r="Q44" s="18">
        <f aca="true" t="shared" si="11" ref="Q44:BJ44">Q41/(Q57*Q58)</f>
        <v>-0.0023306067210999604</v>
      </c>
      <c r="R44" s="18">
        <f t="shared" si="11"/>
        <v>-0.004731175243359734</v>
      </c>
      <c r="S44" s="18">
        <f t="shared" si="11"/>
        <v>-0.007156034826462739</v>
      </c>
      <c r="T44" s="18">
        <f t="shared" si="11"/>
        <v>-0.009603389455451708</v>
      </c>
      <c r="U44" s="18">
        <f t="shared" si="11"/>
        <v>-0.012071504148237723</v>
      </c>
      <c r="V44" s="18">
        <f t="shared" si="11"/>
        <v>-0.014558703252709197</v>
      </c>
      <c r="W44" s="18">
        <f t="shared" si="11"/>
        <v>-0.017063368787155198</v>
      </c>
      <c r="X44" s="18">
        <f t="shared" si="11"/>
        <v>-0.019583938822960202</v>
      </c>
      <c r="Y44" s="18">
        <f t="shared" si="11"/>
        <v>-0.022118905908550184</v>
      </c>
      <c r="Z44" s="18">
        <f t="shared" si="11"/>
        <v>-0.024666815533593706</v>
      </c>
      <c r="AA44" s="18">
        <f t="shared" si="11"/>
        <v>-0.02722626463248602</v>
      </c>
      <c r="AB44" s="18">
        <f t="shared" si="11"/>
        <v>-0.029795900126165994</v>
      </c>
      <c r="AC44" s="18">
        <f t="shared" si="11"/>
        <v>-0.03237441750133732</v>
      </c>
      <c r="AD44" s="18">
        <f t="shared" si="11"/>
        <v>-0.03496055942618876</v>
      </c>
      <c r="AE44" s="18">
        <f t="shared" si="11"/>
        <v>-0.037553114401727906</v>
      </c>
      <c r="AF44" s="18">
        <f t="shared" si="11"/>
        <v>-0.04015091544786343</v>
      </c>
      <c r="AG44" s="18">
        <f t="shared" si="11"/>
        <v>-0.04275283882339313</v>
      </c>
      <c r="AH44" s="18">
        <f t="shared" si="11"/>
        <v>-0.0453578027790717</v>
      </c>
      <c r="AI44" s="18">
        <f t="shared" si="11"/>
        <v>-0.04796476634295409</v>
      </c>
      <c r="AJ44" s="18">
        <f t="shared" si="11"/>
        <v>-0.050572728137228073</v>
      </c>
      <c r="AK44" s="18">
        <f t="shared" si="11"/>
        <v>-0.053180725225767514</v>
      </c>
      <c r="AL44" s="18">
        <f t="shared" si="11"/>
        <v>-0.05578783199165745</v>
      </c>
      <c r="AM44" s="18">
        <f t="shared" si="11"/>
        <v>-0.05839315904395761</v>
      </c>
      <c r="AN44" s="18">
        <f t="shared" si="11"/>
        <v>-0.0609958521529905</v>
      </c>
      <c r="AO44" s="18">
        <f t="shared" si="11"/>
        <v>-0.06359509121345476</v>
      </c>
      <c r="AP44" s="18">
        <f t="shared" si="11"/>
        <v>-0.06619008923468223</v>
      </c>
      <c r="AQ44" s="18">
        <f t="shared" si="11"/>
        <v>-0.06878009135737355</v>
      </c>
      <c r="AR44" s="18">
        <f t="shared" si="11"/>
        <v>-0.07136437389616121</v>
      </c>
      <c r="AS44" s="18">
        <f t="shared" si="11"/>
        <v>-0.07394224340736562</v>
      </c>
      <c r="AT44" s="18">
        <f t="shared" si="11"/>
        <v>-0.07651303578132458</v>
      </c>
      <c r="AU44" s="18">
        <f t="shared" si="11"/>
        <v>-0.07907611535869077</v>
      </c>
      <c r="AV44" s="18">
        <f t="shared" si="11"/>
        <v>-0.0816308740701056</v>
      </c>
      <c r="AW44" s="18">
        <f t="shared" si="11"/>
        <v>-0.08417673059867406</v>
      </c>
      <c r="AX44" s="18">
        <f t="shared" si="11"/>
        <v>-0.08671312956467545</v>
      </c>
      <c r="AY44" s="18">
        <f t="shared" si="11"/>
        <v>-0.08923954073196093</v>
      </c>
      <c r="AZ44" s="18">
        <f t="shared" si="11"/>
        <v>-0.0917554582355009</v>
      </c>
      <c r="BA44" s="18">
        <f t="shared" si="11"/>
        <v>-0.0942603998295576</v>
      </c>
      <c r="BB44" s="18">
        <f t="shared" si="11"/>
        <v>-0.09675390615597104</v>
      </c>
      <c r="BC44" s="18">
        <f t="shared" si="11"/>
        <v>-0.09923554003205902</v>
      </c>
      <c r="BD44" s="18">
        <f t="shared" si="11"/>
        <v>-0.10170488575764274</v>
      </c>
      <c r="BE44" s="18">
        <f t="shared" si="11"/>
        <v>-0.10416154844072255</v>
      </c>
      <c r="BF44" s="18">
        <f t="shared" si="11"/>
        <v>-0.1066051533413378</v>
      </c>
      <c r="BG44" s="18">
        <f t="shared" si="11"/>
        <v>-0.10903534523315822</v>
      </c>
      <c r="BH44" s="18">
        <f t="shared" si="11"/>
        <v>-0.11145178778236264</v>
      </c>
      <c r="BI44" s="18">
        <f t="shared" si="11"/>
        <v>-0.11385416294337317</v>
      </c>
      <c r="BJ44" s="18">
        <f t="shared" si="11"/>
        <v>-0.11624217037102266</v>
      </c>
    </row>
    <row r="45" spans="2:62" ht="1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2">
      <c r="A46" s="9" t="s">
        <v>29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12">
      <c r="A47" s="20" t="s">
        <v>106</v>
      </c>
      <c r="B47" s="21">
        <f>B36+B49</f>
        <v>932</v>
      </c>
      <c r="C47" s="21">
        <f aca="true" t="shared" si="12" ref="C47:P47">B47+C49</f>
        <v>1063.56</v>
      </c>
      <c r="D47" s="21">
        <f t="shared" si="12"/>
        <v>1193.8354239999996</v>
      </c>
      <c r="E47" s="21">
        <f t="shared" si="12"/>
        <v>1321.8780328191992</v>
      </c>
      <c r="F47" s="21">
        <f t="shared" si="12"/>
        <v>1446.6267189362065</v>
      </c>
      <c r="G47" s="21">
        <f t="shared" si="12"/>
        <v>1566.897591605992</v>
      </c>
      <c r="H47" s="21">
        <f t="shared" si="12"/>
        <v>1681.3733016490467</v>
      </c>
      <c r="I47" s="21">
        <f t="shared" si="12"/>
        <v>1788.591551869649</v>
      </c>
      <c r="J47" s="21">
        <f t="shared" si="12"/>
        <v>1886.9327353951828</v>
      </c>
      <c r="K47" s="21">
        <f t="shared" si="12"/>
        <v>1974.6066403224759</v>
      </c>
      <c r="L47" s="21">
        <f t="shared" si="12"/>
        <v>2049.6381548946165</v>
      </c>
      <c r="M47" s="21">
        <f t="shared" si="12"/>
        <v>2109.851902996143</v>
      </c>
      <c r="N47" s="21">
        <f t="shared" si="12"/>
        <v>2152.8557350283545</v>
      </c>
      <c r="O47" s="21">
        <f t="shared" si="12"/>
        <v>2176.022994191051</v>
      </c>
      <c r="P47" s="21">
        <f t="shared" si="12"/>
        <v>2176.4734728324756</v>
      </c>
      <c r="Q47" s="21">
        <f aca="true" t="shared" si="13" ref="Q47:BJ47">P47+Q49</f>
        <v>2151.0529678144358</v>
      </c>
      <c r="R47" s="21">
        <f t="shared" si="13"/>
        <v>2096.311337752134</v>
      </c>
      <c r="S47" s="21">
        <f t="shared" si="13"/>
        <v>2008.478958504221</v>
      </c>
      <c r="T47" s="21">
        <f t="shared" si="13"/>
        <v>1883.441466382665</v>
      </c>
      <c r="U47" s="21">
        <f t="shared" si="13"/>
        <v>1716.7126711971957</v>
      </c>
      <c r="V47" s="21">
        <f t="shared" si="13"/>
        <v>1503.405513416669</v>
      </c>
      <c r="W47" s="21">
        <f t="shared" si="13"/>
        <v>1238.2009313892142</v>
      </c>
      <c r="X47" s="21">
        <f t="shared" si="13"/>
        <v>915.3144956820122</v>
      </c>
      <c r="Y47" s="21">
        <f t="shared" si="13"/>
        <v>528.4606581456007</v>
      </c>
      <c r="Z47" s="21">
        <f t="shared" si="13"/>
        <v>70.81445324004432</v>
      </c>
      <c r="AA47" s="21">
        <f t="shared" si="13"/>
        <v>-465.0295215578197</v>
      </c>
      <c r="AB47" s="21">
        <f t="shared" si="13"/>
        <v>-1087.1010308569125</v>
      </c>
      <c r="AC47" s="21">
        <f t="shared" si="13"/>
        <v>-1804.101228701085</v>
      </c>
      <c r="AD47" s="21">
        <f t="shared" si="13"/>
        <v>-2625.4529978305636</v>
      </c>
      <c r="AE47" s="21">
        <f t="shared" si="13"/>
        <v>-3561.3548242825113</v>
      </c>
      <c r="AF47" s="21">
        <f t="shared" si="13"/>
        <v>-4622.838445404024</v>
      </c>
      <c r="AG47" s="21">
        <f t="shared" si="13"/>
        <v>-5821.830524938895</v>
      </c>
      <c r="AH47" s="21">
        <f t="shared" si="13"/>
        <v>-7171.218625438546</v>
      </c>
      <c r="AI47" s="21">
        <f t="shared" si="13"/>
        <v>-8684.921765901305</v>
      </c>
      <c r="AJ47" s="21">
        <f t="shared" si="13"/>
        <v>-10377.965871329923</v>
      </c>
      <c r="AK47" s="21">
        <f t="shared" si="13"/>
        <v>-12266.564440886681</v>
      </c>
      <c r="AL47" s="21">
        <f t="shared" si="13"/>
        <v>-14368.204782594703</v>
      </c>
      <c r="AM47" s="21">
        <f t="shared" si="13"/>
        <v>-16701.74018516414</v>
      </c>
      <c r="AN47" s="21">
        <f t="shared" si="13"/>
        <v>-19287.488421598686</v>
      </c>
      <c r="AO47" s="21">
        <f t="shared" si="13"/>
        <v>-22147.337004852856</v>
      </c>
      <c r="AP47" s="21">
        <f t="shared" si="13"/>
        <v>-25304.855643060648</v>
      </c>
      <c r="AQ47" s="21">
        <f t="shared" si="13"/>
        <v>-28785.41637084494</v>
      </c>
      <c r="AR47" s="21">
        <f t="shared" si="13"/>
        <v>-32616.321864053716</v>
      </c>
      <c r="AS47" s="21">
        <f t="shared" si="13"/>
        <v>-36826.942478070596</v>
      </c>
      <c r="AT47" s="21">
        <f t="shared" si="13"/>
        <v>-41448.862584737064</v>
      </c>
      <c r="AU47" s="21">
        <f t="shared" si="13"/>
        <v>-46516.036820033485</v>
      </c>
      <c r="AV47" s="21">
        <f t="shared" si="13"/>
        <v>-52064.9568941355</v>
      </c>
      <c r="AW47" s="21">
        <f t="shared" si="13"/>
        <v>-58134.82965744019</v>
      </c>
      <c r="AX47" s="21">
        <f t="shared" si="13"/>
        <v>-64767.76716079997</v>
      </c>
      <c r="AY47" s="21">
        <f t="shared" si="13"/>
        <v>-72008.98949567969</v>
      </c>
      <c r="AZ47" s="21">
        <f t="shared" si="13"/>
        <v>-79907.04125044117</v>
      </c>
      <c r="BA47" s="21">
        <f t="shared" si="13"/>
        <v>-88514.02247264952</v>
      </c>
      <c r="BB47" s="21">
        <f t="shared" si="13"/>
        <v>-97885.83508438744</v>
      </c>
      <c r="BC47" s="21">
        <f t="shared" si="13"/>
        <v>-108082.44575827057</v>
      </c>
      <c r="BD47" s="21">
        <f t="shared" si="13"/>
        <v>-119168.1663264073</v>
      </c>
      <c r="BE47" s="21">
        <f t="shared" si="13"/>
        <v>-131211.95286317854</v>
      </c>
      <c r="BF47" s="21">
        <f t="shared" si="13"/>
        <v>-144287.7246556856</v>
      </c>
      <c r="BG47" s="21">
        <f t="shared" si="13"/>
        <v>-158474.7043532981</v>
      </c>
      <c r="BH47" s="21">
        <f t="shared" si="13"/>
        <v>-173857.78067021706</v>
      </c>
      <c r="BI47" s="21">
        <f t="shared" si="13"/>
        <v>-190527.89510265968</v>
      </c>
      <c r="BJ47" s="21">
        <f t="shared" si="13"/>
        <v>-208582.45421549602</v>
      </c>
    </row>
    <row r="48" spans="1:62" ht="12">
      <c r="A48" s="20" t="s">
        <v>102</v>
      </c>
      <c r="B48" s="21">
        <f>$F$28*(B36)</f>
        <v>32</v>
      </c>
      <c r="C48" s="21">
        <f aca="true" t="shared" si="14" ref="C48:P48">$F$28*B47</f>
        <v>37.28</v>
      </c>
      <c r="D48" s="21">
        <f t="shared" si="14"/>
        <v>42.5424</v>
      </c>
      <c r="E48" s="21">
        <f t="shared" si="14"/>
        <v>47.75341695999999</v>
      </c>
      <c r="F48" s="21">
        <f t="shared" si="14"/>
        <v>52.87512131276797</v>
      </c>
      <c r="G48" s="21">
        <f t="shared" si="14"/>
        <v>57.86506875744826</v>
      </c>
      <c r="H48" s="21">
        <f t="shared" si="14"/>
        <v>62.67590366423968</v>
      </c>
      <c r="I48" s="21">
        <f t="shared" si="14"/>
        <v>67.25493206596187</v>
      </c>
      <c r="J48" s="21">
        <f t="shared" si="14"/>
        <v>71.54366207478596</v>
      </c>
      <c r="K48" s="21">
        <f t="shared" si="14"/>
        <v>75.47730941580731</v>
      </c>
      <c r="L48" s="21">
        <f t="shared" si="14"/>
        <v>78.98426561289904</v>
      </c>
      <c r="M48" s="21">
        <f t="shared" si="14"/>
        <v>81.98552619578466</v>
      </c>
      <c r="N48" s="21">
        <f t="shared" si="14"/>
        <v>84.39407611984572</v>
      </c>
      <c r="O48" s="21">
        <f t="shared" si="14"/>
        <v>86.11422940113418</v>
      </c>
      <c r="P48" s="21">
        <f t="shared" si="14"/>
        <v>87.04091976764205</v>
      </c>
      <c r="Q48" s="21">
        <f aca="true" t="shared" si="15" ref="Q48:BJ48">$F$28*P47</f>
        <v>87.05893891329903</v>
      </c>
      <c r="R48" s="21">
        <f t="shared" si="15"/>
        <v>86.04211871257743</v>
      </c>
      <c r="S48" s="21">
        <f t="shared" si="15"/>
        <v>83.85245351008537</v>
      </c>
      <c r="T48" s="21">
        <f t="shared" si="15"/>
        <v>80.33915834016885</v>
      </c>
      <c r="U48" s="21">
        <f t="shared" si="15"/>
        <v>75.33765865530661</v>
      </c>
      <c r="V48" s="21">
        <f t="shared" si="15"/>
        <v>68.66850684788783</v>
      </c>
      <c r="W48" s="21">
        <f t="shared" si="15"/>
        <v>60.13622053666676</v>
      </c>
      <c r="X48" s="21">
        <f t="shared" si="15"/>
        <v>49.52803725556857</v>
      </c>
      <c r="Y48" s="21">
        <f t="shared" si="15"/>
        <v>36.61257982728049</v>
      </c>
      <c r="Z48" s="21">
        <f t="shared" si="15"/>
        <v>21.13842632582403</v>
      </c>
      <c r="AA48" s="21">
        <f t="shared" si="15"/>
        <v>2.8325781296017727</v>
      </c>
      <c r="AB48" s="21">
        <f t="shared" si="15"/>
        <v>-18.601180862312788</v>
      </c>
      <c r="AC48" s="21">
        <f t="shared" si="15"/>
        <v>-43.4840412342765</v>
      </c>
      <c r="AD48" s="21">
        <f t="shared" si="15"/>
        <v>-72.1640491480434</v>
      </c>
      <c r="AE48" s="21">
        <f t="shared" si="15"/>
        <v>-105.01811991322255</v>
      </c>
      <c r="AF48" s="21">
        <f t="shared" si="15"/>
        <v>-142.45419297130044</v>
      </c>
      <c r="AG48" s="21">
        <f t="shared" si="15"/>
        <v>-184.91353781616098</v>
      </c>
      <c r="AH48" s="21">
        <f t="shared" si="15"/>
        <v>-232.8732209975558</v>
      </c>
      <c r="AI48" s="21">
        <f t="shared" si="15"/>
        <v>-286.84874501754183</v>
      </c>
      <c r="AJ48" s="21">
        <f t="shared" si="15"/>
        <v>-347.3968706360522</v>
      </c>
      <c r="AK48" s="21">
        <f t="shared" si="15"/>
        <v>-415.1186348531969</v>
      </c>
      <c r="AL48" s="21">
        <f t="shared" si="15"/>
        <v>-490.66257763546724</v>
      </c>
      <c r="AM48" s="21">
        <f t="shared" si="15"/>
        <v>-574.7281913037881</v>
      </c>
      <c r="AN48" s="21">
        <f t="shared" si="15"/>
        <v>-668.0696074065656</v>
      </c>
      <c r="AO48" s="21">
        <f t="shared" si="15"/>
        <v>-771.4995368639475</v>
      </c>
      <c r="AP48" s="21">
        <f t="shared" si="15"/>
        <v>-885.8934801941142</v>
      </c>
      <c r="AQ48" s="21">
        <f t="shared" si="15"/>
        <v>-1012.1942257224259</v>
      </c>
      <c r="AR48" s="21">
        <f t="shared" si="15"/>
        <v>-1151.4166548337978</v>
      </c>
      <c r="AS48" s="21">
        <f t="shared" si="15"/>
        <v>-1304.6528745621488</v>
      </c>
      <c r="AT48" s="21">
        <f t="shared" si="15"/>
        <v>-1473.0776991228238</v>
      </c>
      <c r="AU48" s="21">
        <f t="shared" si="15"/>
        <v>-1657.9545033894826</v>
      </c>
      <c r="AV48" s="21">
        <f t="shared" si="15"/>
        <v>-1860.6414728013394</v>
      </c>
      <c r="AW48" s="21">
        <f t="shared" si="15"/>
        <v>-2082.59827576542</v>
      </c>
      <c r="AX48" s="21">
        <f t="shared" si="15"/>
        <v>-2325.393186297608</v>
      </c>
      <c r="AY48" s="21">
        <f t="shared" si="15"/>
        <v>-2590.710686431999</v>
      </c>
      <c r="AZ48" s="21">
        <f t="shared" si="15"/>
        <v>-2880.3595798271876</v>
      </c>
      <c r="BA48" s="21">
        <f t="shared" si="15"/>
        <v>-3196.281650017647</v>
      </c>
      <c r="BB48" s="21">
        <f t="shared" si="15"/>
        <v>-3540.560898905981</v>
      </c>
      <c r="BC48" s="21">
        <f t="shared" si="15"/>
        <v>-3915.4334033754976</v>
      </c>
      <c r="BD48" s="21">
        <f t="shared" si="15"/>
        <v>-4323.297830330823</v>
      </c>
      <c r="BE48" s="21">
        <f t="shared" si="15"/>
        <v>-4766.726653056292</v>
      </c>
      <c r="BF48" s="21">
        <f t="shared" si="15"/>
        <v>-5248.478114527142</v>
      </c>
      <c r="BG48" s="21">
        <f t="shared" si="15"/>
        <v>-5771.508986227424</v>
      </c>
      <c r="BH48" s="21">
        <f t="shared" si="15"/>
        <v>-6338.988174131924</v>
      </c>
      <c r="BI48" s="21">
        <f t="shared" si="15"/>
        <v>-6954.3112268086825</v>
      </c>
      <c r="BJ48" s="21">
        <f t="shared" si="15"/>
        <v>-7621.115804106387</v>
      </c>
    </row>
    <row r="49" spans="1:62" ht="12">
      <c r="A49" s="20" t="s">
        <v>109</v>
      </c>
      <c r="B49" s="21">
        <f aca="true" t="shared" si="16" ref="B49:P49">B48+B70</f>
        <v>132</v>
      </c>
      <c r="C49" s="21">
        <f t="shared" si="16"/>
        <v>131.55999999999997</v>
      </c>
      <c r="D49" s="21">
        <f t="shared" si="16"/>
        <v>130.27542399999976</v>
      </c>
      <c r="E49" s="21">
        <f t="shared" si="16"/>
        <v>128.0426088191997</v>
      </c>
      <c r="F49" s="21">
        <f t="shared" si="16"/>
        <v>124.7486861170073</v>
      </c>
      <c r="G49" s="21">
        <f t="shared" si="16"/>
        <v>120.27087266978546</v>
      </c>
      <c r="H49" s="21">
        <f t="shared" si="16"/>
        <v>114.47571004305468</v>
      </c>
      <c r="I49" s="21">
        <f t="shared" si="16"/>
        <v>107.21825022060241</v>
      </c>
      <c r="J49" s="21">
        <f t="shared" si="16"/>
        <v>98.34118352553376</v>
      </c>
      <c r="K49" s="21">
        <f t="shared" si="16"/>
        <v>87.67390492729315</v>
      </c>
      <c r="L49" s="21">
        <f t="shared" si="16"/>
        <v>75.03151457214045</v>
      </c>
      <c r="M49" s="21">
        <f t="shared" si="16"/>
        <v>60.213748101526406</v>
      </c>
      <c r="N49" s="21">
        <f t="shared" si="16"/>
        <v>43.00383203221142</v>
      </c>
      <c r="O49" s="21">
        <f t="shared" si="16"/>
        <v>23.16725916269654</v>
      </c>
      <c r="P49" s="21">
        <f t="shared" si="16"/>
        <v>0.4504786414243682</v>
      </c>
      <c r="Q49" s="21">
        <f aca="true" t="shared" si="17" ref="Q49:BJ49">Q48+Q70</f>
        <v>-25.42050501804009</v>
      </c>
      <c r="R49" s="21">
        <f t="shared" si="17"/>
        <v>-54.74163006230188</v>
      </c>
      <c r="S49" s="21">
        <f t="shared" si="17"/>
        <v>-87.8323792479129</v>
      </c>
      <c r="T49" s="21">
        <f t="shared" si="17"/>
        <v>-125.03749212155584</v>
      </c>
      <c r="U49" s="21">
        <f t="shared" si="17"/>
        <v>-166.72879518546932</v>
      </c>
      <c r="V49" s="21">
        <f t="shared" si="17"/>
        <v>-213.30715778052667</v>
      </c>
      <c r="W49" s="21">
        <f t="shared" si="17"/>
        <v>-265.20458202745476</v>
      </c>
      <c r="X49" s="21">
        <f t="shared" si="17"/>
        <v>-322.886435707202</v>
      </c>
      <c r="Y49" s="21">
        <f t="shared" si="17"/>
        <v>-386.8538375364115</v>
      </c>
      <c r="Z49" s="21">
        <f t="shared" si="17"/>
        <v>-457.64620490555643</v>
      </c>
      <c r="AA49" s="21">
        <f t="shared" si="17"/>
        <v>-535.843974797864</v>
      </c>
      <c r="AB49" s="21">
        <f t="shared" si="17"/>
        <v>-622.0715092990929</v>
      </c>
      <c r="AC49" s="21">
        <f t="shared" si="17"/>
        <v>-717.0001978441724</v>
      </c>
      <c r="AD49" s="21">
        <f t="shared" si="17"/>
        <v>-821.3517691294787</v>
      </c>
      <c r="AE49" s="21">
        <f t="shared" si="17"/>
        <v>-935.9018264519477</v>
      </c>
      <c r="AF49" s="21">
        <f t="shared" si="17"/>
        <v>-1061.4836211215134</v>
      </c>
      <c r="AG49" s="21">
        <f t="shared" si="17"/>
        <v>-1198.9920795348708</v>
      </c>
      <c r="AH49" s="21">
        <f t="shared" si="17"/>
        <v>-1349.3881004996508</v>
      </c>
      <c r="AI49" s="21">
        <f t="shared" si="17"/>
        <v>-1513.703140462758</v>
      </c>
      <c r="AJ49" s="21">
        <f t="shared" si="17"/>
        <v>-1693.0441054286177</v>
      </c>
      <c r="AK49" s="21">
        <f t="shared" si="17"/>
        <v>-1888.5985695567574</v>
      </c>
      <c r="AL49" s="21">
        <f t="shared" si="17"/>
        <v>-2101.6403417080223</v>
      </c>
      <c r="AM49" s="21">
        <f t="shared" si="17"/>
        <v>-2333.5354025694364</v>
      </c>
      <c r="AN49" s="21">
        <f t="shared" si="17"/>
        <v>-2585.748236434545</v>
      </c>
      <c r="AO49" s="21">
        <f t="shared" si="17"/>
        <v>-2859.848583254169</v>
      </c>
      <c r="AP49" s="21">
        <f t="shared" si="17"/>
        <v>-3157.518638207792</v>
      </c>
      <c r="AQ49" s="21">
        <f t="shared" si="17"/>
        <v>-3480.560727784294</v>
      </c>
      <c r="AR49" s="21">
        <f t="shared" si="17"/>
        <v>-3830.9054932087747</v>
      </c>
      <c r="AS49" s="21">
        <f t="shared" si="17"/>
        <v>-4210.620614016878</v>
      </c>
      <c r="AT49" s="21">
        <f t="shared" si="17"/>
        <v>-4621.9201066664655</v>
      </c>
      <c r="AU49" s="21">
        <f t="shared" si="17"/>
        <v>-5067.174235296421</v>
      </c>
      <c r="AV49" s="21">
        <f t="shared" si="17"/>
        <v>-5548.920074102015</v>
      </c>
      <c r="AW49" s="21">
        <f t="shared" si="17"/>
        <v>-6069.872763304684</v>
      </c>
      <c r="AX49" s="21">
        <f t="shared" si="17"/>
        <v>-6632.937503359783</v>
      </c>
      <c r="AY49" s="21">
        <f t="shared" si="17"/>
        <v>-7241.2223348797215</v>
      </c>
      <c r="AZ49" s="21">
        <f t="shared" si="17"/>
        <v>-7898.051754761476</v>
      </c>
      <c r="BA49" s="21">
        <f t="shared" si="17"/>
        <v>-8606.981222208362</v>
      </c>
      <c r="BB49" s="21">
        <f t="shared" si="17"/>
        <v>-9371.81261173791</v>
      </c>
      <c r="BC49" s="21">
        <f t="shared" si="17"/>
        <v>-10196.610673883133</v>
      </c>
      <c r="BD49" s="21">
        <f t="shared" si="17"/>
        <v>-11085.720568136738</v>
      </c>
      <c r="BE49" s="21">
        <f t="shared" si="17"/>
        <v>-12043.786536771226</v>
      </c>
      <c r="BF49" s="21">
        <f t="shared" si="17"/>
        <v>-13075.77179250705</v>
      </c>
      <c r="BG49" s="21">
        <f t="shared" si="17"/>
        <v>-14186.979697612504</v>
      </c>
      <c r="BH49" s="21">
        <f t="shared" si="17"/>
        <v>-15383.07631691898</v>
      </c>
      <c r="BI49" s="21">
        <f t="shared" si="17"/>
        <v>-16670.114432442606</v>
      </c>
      <c r="BJ49" s="21">
        <f t="shared" si="17"/>
        <v>-18054.559112836345</v>
      </c>
    </row>
    <row r="50" spans="1:62" ht="12">
      <c r="A50" s="20" t="s">
        <v>100</v>
      </c>
      <c r="B50" s="23">
        <f aca="true" t="shared" si="18" ref="B50:P50">B47/(B65*B66)</f>
        <v>0.2071111111111111</v>
      </c>
      <c r="C50" s="23">
        <f t="shared" si="18"/>
        <v>0.22280040221216688</v>
      </c>
      <c r="D50" s="23">
        <f t="shared" si="18"/>
        <v>0.235757178559503</v>
      </c>
      <c r="E50" s="23">
        <f t="shared" si="18"/>
        <v>0.2460811447966929</v>
      </c>
      <c r="F50" s="23">
        <f t="shared" si="18"/>
        <v>0.2538691472159122</v>
      </c>
      <c r="G50" s="23">
        <f t="shared" si="18"/>
        <v>0.25921524751614583</v>
      </c>
      <c r="H50" s="23">
        <f t="shared" si="18"/>
        <v>0.26221079476786063</v>
      </c>
      <c r="I50" s="23">
        <f t="shared" si="18"/>
        <v>0.26294449562612005</v>
      </c>
      <c r="J50" s="23">
        <f t="shared" si="18"/>
        <v>0.26150248283316163</v>
      </c>
      <c r="K50" s="23">
        <f t="shared" si="18"/>
        <v>0.257968382050522</v>
      </c>
      <c r="L50" s="23">
        <f t="shared" si="18"/>
        <v>0.25242337705988116</v>
      </c>
      <c r="M50" s="23">
        <f t="shared" si="18"/>
        <v>0.24494627337090205</v>
      </c>
      <c r="N50" s="23">
        <f t="shared" si="18"/>
        <v>0.23561356027347005</v>
      </c>
      <c r="O50" s="23">
        <f t="shared" si="18"/>
        <v>0.224499471370879</v>
      </c>
      <c r="P50" s="23">
        <f t="shared" si="18"/>
        <v>0.2116760436296799</v>
      </c>
      <c r="Q50" s="23">
        <f aca="true" t="shared" si="19" ref="Q50:BJ50">Q47/(Q65*Q66)</f>
        <v>0.197213174981087</v>
      </c>
      <c r="R50" s="23">
        <f t="shared" si="19"/>
        <v>0.18117868050804203</v>
      </c>
      <c r="S50" s="23">
        <f t="shared" si="19"/>
        <v>0.16363834725125412</v>
      </c>
      <c r="T50" s="23">
        <f t="shared" si="19"/>
        <v>0.14465598766677126</v>
      </c>
      <c r="U50" s="23">
        <f t="shared" si="19"/>
        <v>0.12429349176689354</v>
      </c>
      <c r="V50" s="23">
        <f t="shared" si="19"/>
        <v>0.10261087797550869</v>
      </c>
      <c r="W50" s="23">
        <f t="shared" si="19"/>
        <v>0.07966634272821875</v>
      </c>
      <c r="X50" s="23">
        <f t="shared" si="19"/>
        <v>0.05551630884692927</v>
      </c>
      <c r="Y50" s="23">
        <f t="shared" si="19"/>
        <v>0.030215472717891434</v>
      </c>
      <c r="Z50" s="23">
        <f t="shared" si="19"/>
        <v>0.003816850301522651</v>
      </c>
      <c r="AA50" s="23">
        <f t="shared" si="19"/>
        <v>-0.02362817799832062</v>
      </c>
      <c r="AB50" s="23">
        <f t="shared" si="19"/>
        <v>-0.05206982357857985</v>
      </c>
      <c r="AC50" s="23">
        <f t="shared" si="19"/>
        <v>-0.08145984696832435</v>
      </c>
      <c r="AD50" s="23">
        <f t="shared" si="19"/>
        <v>-0.11175151622136631</v>
      </c>
      <c r="AE50" s="23">
        <f t="shared" si="19"/>
        <v>-0.14289956634494652</v>
      </c>
      <c r="AF50" s="23">
        <f t="shared" si="19"/>
        <v>-0.17486015973985675</v>
      </c>
      <c r="AG50" s="23">
        <f t="shared" si="19"/>
        <v>-0.20759084762793378</v>
      </c>
      <c r="AH50" s="23">
        <f t="shared" si="19"/>
        <v>-0.2410505324434135</v>
      </c>
      <c r="AI50" s="23">
        <f t="shared" si="19"/>
        <v>-0.27519943116517653</v>
      </c>
      <c r="AJ50" s="23">
        <f t="shared" si="19"/>
        <v>-0.3099990395674473</v>
      </c>
      <c r="AK50" s="23">
        <f t="shared" si="19"/>
        <v>-0.3454120973670262</v>
      </c>
      <c r="AL50" s="23">
        <f t="shared" si="19"/>
        <v>-0.3814025542456414</v>
      </c>
      <c r="AM50" s="23">
        <f t="shared" si="19"/>
        <v>-0.41793553672650047</v>
      </c>
      <c r="AN50" s="23">
        <f t="shared" si="19"/>
        <v>-0.45497731588460855</v>
      </c>
      <c r="AO50" s="23">
        <f t="shared" si="19"/>
        <v>-0.4924952758708912</v>
      </c>
      <c r="AP50" s="23">
        <f t="shared" si="19"/>
        <v>-0.5304578832306204</v>
      </c>
      <c r="AQ50" s="23">
        <f t="shared" si="19"/>
        <v>-0.5688346569970987</v>
      </c>
      <c r="AR50" s="23">
        <f t="shared" si="19"/>
        <v>-0.6075961395419932</v>
      </c>
      <c r="AS50" s="23">
        <f t="shared" si="19"/>
        <v>-0.6467138681641464</v>
      </c>
      <c r="AT50" s="23">
        <f t="shared" si="19"/>
        <v>-0.6861603473991098</v>
      </c>
      <c r="AU50" s="23">
        <f t="shared" si="19"/>
        <v>-0.7259090220320598</v>
      </c>
      <c r="AV50" s="23">
        <f t="shared" si="19"/>
        <v>-0.7659342507971605</v>
      </c>
      <c r="AW50" s="23">
        <f t="shared" si="19"/>
        <v>-0.8062112807468268</v>
      </c>
      <c r="AX50" s="23">
        <f t="shared" si="19"/>
        <v>-0.8467162222747309</v>
      </c>
      <c r="AY50" s="23">
        <f t="shared" si="19"/>
        <v>-0.8874260247767676</v>
      </c>
      <c r="AZ50" s="23">
        <f t="shared" si="19"/>
        <v>-0.9283184529345652</v>
      </c>
      <c r="BA50" s="23">
        <f t="shared" si="19"/>
        <v>-0.9693720636064855</v>
      </c>
      <c r="BB50" s="23">
        <f t="shared" si="19"/>
        <v>-1.0105661833114061</v>
      </c>
      <c r="BC50" s="23">
        <f t="shared" si="19"/>
        <v>-1.0518808862909261</v>
      </c>
      <c r="BD50" s="23">
        <f t="shared" si="19"/>
        <v>-1.0932969731359665</v>
      </c>
      <c r="BE50" s="23">
        <f t="shared" si="19"/>
        <v>-1.1347959499640696</v>
      </c>
      <c r="BF50" s="23">
        <f t="shared" si="19"/>
        <v>-1.1763600081340129</v>
      </c>
      <c r="BG50" s="23">
        <f t="shared" si="19"/>
        <v>-1.2179720044846785</v>
      </c>
      <c r="BH50" s="23">
        <f t="shared" si="19"/>
        <v>-1.2596154420854153</v>
      </c>
      <c r="BI50" s="23">
        <f t="shared" si="19"/>
        <v>-1.3012744514854313</v>
      </c>
      <c r="BJ50" s="23">
        <f t="shared" si="19"/>
        <v>-1.342933772450049</v>
      </c>
    </row>
    <row r="51" spans="1:62" ht="12">
      <c r="A51" s="20" t="s">
        <v>99</v>
      </c>
      <c r="B51" s="24">
        <f aca="true" t="shared" si="20" ref="B51:P51">B48/(B65*B66)</f>
        <v>0.0071111111111111115</v>
      </c>
      <c r="C51" s="24">
        <f t="shared" si="20"/>
        <v>0.007809619574325456</v>
      </c>
      <c r="D51" s="24">
        <f t="shared" si="20"/>
        <v>0.008401221802872056</v>
      </c>
      <c r="E51" s="24">
        <f t="shared" si="20"/>
        <v>0.008889788030147172</v>
      </c>
      <c r="F51" s="24">
        <f t="shared" si="20"/>
        <v>0.00927907785809551</v>
      </c>
      <c r="G51" s="24">
        <f t="shared" si="20"/>
        <v>0.009572743107688996</v>
      </c>
      <c r="H51" s="24">
        <f t="shared" si="20"/>
        <v>0.009774330600156329</v>
      </c>
      <c r="I51" s="24">
        <f t="shared" si="20"/>
        <v>0.009887284870582979</v>
      </c>
      <c r="J51" s="24">
        <f t="shared" si="20"/>
        <v>0.009914950815464556</v>
      </c>
      <c r="K51" s="24">
        <f t="shared" si="20"/>
        <v>0.009860576275760242</v>
      </c>
      <c r="L51" s="24">
        <f t="shared" si="20"/>
        <v>0.009727314556957843</v>
      </c>
      <c r="M51" s="24">
        <f t="shared" si="20"/>
        <v>0.009518226887627492</v>
      </c>
      <c r="N51" s="24">
        <f t="shared" si="20"/>
        <v>0.009236284817907317</v>
      </c>
      <c r="O51" s="24">
        <f t="shared" si="20"/>
        <v>0.008884372559331449</v>
      </c>
      <c r="P51" s="24">
        <f t="shared" si="20"/>
        <v>0.008465289267378545</v>
      </c>
      <c r="Q51" s="24">
        <f aca="true" t="shared" si="21" ref="Q51:BJ51">Q48/(Q65*Q66)</f>
        <v>0.007981751268087478</v>
      </c>
      <c r="R51" s="24">
        <f t="shared" si="21"/>
        <v>0.00743639423005607</v>
      </c>
      <c r="S51" s="24">
        <f t="shared" si="21"/>
        <v>0.006831775283108675</v>
      </c>
      <c r="T51" s="24">
        <f t="shared" si="21"/>
        <v>0.006170375084888919</v>
      </c>
      <c r="U51" s="24">
        <f t="shared" si="21"/>
        <v>0.005454599836605251</v>
      </c>
      <c r="V51" s="24">
        <f t="shared" si="21"/>
        <v>0.004686783249128715</v>
      </c>
      <c r="W51" s="24">
        <f t="shared" si="21"/>
        <v>0.0038691884606149576</v>
      </c>
      <c r="X51" s="24">
        <f t="shared" si="21"/>
        <v>0.003004009906795579</v>
      </c>
      <c r="Y51" s="24">
        <f t="shared" si="21"/>
        <v>0.002093375145057665</v>
      </c>
      <c r="Z51" s="24">
        <f t="shared" si="21"/>
        <v>0.0011393466334046543</v>
      </c>
      <c r="AA51" s="24">
        <f t="shared" si="21"/>
        <v>0.0001439234653666158</v>
      </c>
      <c r="AB51" s="24">
        <f t="shared" si="21"/>
        <v>-0.0008909569380965544</v>
      </c>
      <c r="AC51" s="24">
        <f t="shared" si="21"/>
        <v>-0.0019634171786794812</v>
      </c>
      <c r="AD51" s="24">
        <f t="shared" si="21"/>
        <v>-0.0030716382718071022</v>
      </c>
      <c r="AE51" s="24">
        <f t="shared" si="21"/>
        <v>-0.0042138580777287445</v>
      </c>
      <c r="AF51" s="24">
        <f t="shared" si="21"/>
        <v>-0.005388369771679733</v>
      </c>
      <c r="AG51" s="24">
        <f t="shared" si="21"/>
        <v>-0.006593520352181626</v>
      </c>
      <c r="AH51" s="24">
        <f t="shared" si="21"/>
        <v>-0.007827709186573672</v>
      </c>
      <c r="AI51" s="24">
        <f t="shared" si="21"/>
        <v>-0.009089386592888896</v>
      </c>
      <c r="AJ51" s="24">
        <f t="shared" si="21"/>
        <v>-0.010377052457208767</v>
      </c>
      <c r="AK51" s="24">
        <f t="shared" si="21"/>
        <v>-0.011689254885650346</v>
      </c>
      <c r="AL51" s="24">
        <f t="shared" si="21"/>
        <v>-0.01302458889015936</v>
      </c>
      <c r="AM51" s="24">
        <f t="shared" si="21"/>
        <v>-0.01438169510730171</v>
      </c>
      <c r="AN51" s="24">
        <f t="shared" si="21"/>
        <v>-0.015759258549264722</v>
      </c>
      <c r="AO51" s="24">
        <f t="shared" si="21"/>
        <v>-0.017156007386297457</v>
      </c>
      <c r="AP51" s="24">
        <f t="shared" si="21"/>
        <v>-0.018570711759837526</v>
      </c>
      <c r="AQ51" s="24">
        <f t="shared" si="21"/>
        <v>-0.020002182625589005</v>
      </c>
      <c r="AR51" s="24">
        <f t="shared" si="21"/>
        <v>-0.021449270625833284</v>
      </c>
      <c r="AS51" s="24">
        <f t="shared" si="21"/>
        <v>-0.022910864990271236</v>
      </c>
      <c r="AT51" s="24">
        <f t="shared" si="21"/>
        <v>-0.024385892464711408</v>
      </c>
      <c r="AU51" s="24">
        <f t="shared" si="21"/>
        <v>-0.02587331626693476</v>
      </c>
      <c r="AV51" s="24">
        <f t="shared" si="21"/>
        <v>-0.027372135069082197</v>
      </c>
      <c r="AW51" s="24">
        <f t="shared" si="21"/>
        <v>-0.02888138200592611</v>
      </c>
      <c r="AX51" s="24">
        <f t="shared" si="21"/>
        <v>-0.030400123708402216</v>
      </c>
      <c r="AY51" s="24">
        <f t="shared" si="21"/>
        <v>-0.03192745936179227</v>
      </c>
      <c r="AZ51" s="24">
        <f t="shared" si="21"/>
        <v>-0.03346251978796257</v>
      </c>
      <c r="BA51" s="24">
        <f t="shared" si="21"/>
        <v>-0.03500446655107712</v>
      </c>
      <c r="BB51" s="24">
        <f t="shared" si="21"/>
        <v>-0.0365524910862174</v>
      </c>
      <c r="BC51" s="24">
        <f t="shared" si="21"/>
        <v>-0.038105813850354685</v>
      </c>
      <c r="BD51" s="24">
        <f t="shared" si="21"/>
        <v>-0.039663683495132954</v>
      </c>
      <c r="BE51" s="24">
        <f t="shared" si="21"/>
        <v>-0.04122537606093388</v>
      </c>
      <c r="BF51" s="24">
        <f t="shared" si="21"/>
        <v>-0.042790194191707</v>
      </c>
      <c r="BG51" s="24">
        <f t="shared" si="21"/>
        <v>-0.04435746637006082</v>
      </c>
      <c r="BH51" s="24">
        <f t="shared" si="21"/>
        <v>-0.045926546172122114</v>
      </c>
      <c r="BI51" s="24">
        <f t="shared" si="21"/>
        <v>-0.047496811541682324</v>
      </c>
      <c r="BJ51" s="24">
        <f t="shared" si="21"/>
        <v>-0.04906766408316105</v>
      </c>
    </row>
    <row r="52" spans="1:62" ht="12">
      <c r="A52" s="20" t="s">
        <v>101</v>
      </c>
      <c r="B52" s="24">
        <f aca="true" t="shared" si="22" ref="B52:P52">B49/(B65*B66)</f>
        <v>0.029333333333333333</v>
      </c>
      <c r="C52" s="24">
        <f t="shared" si="22"/>
        <v>0.027559912854030495</v>
      </c>
      <c r="D52" s="24">
        <f t="shared" si="22"/>
        <v>0.025726633487701666</v>
      </c>
      <c r="E52" s="24">
        <f t="shared" si="22"/>
        <v>0.02383644404301364</v>
      </c>
      <c r="F52" s="24">
        <f t="shared" si="22"/>
        <v>0.02189220076352449</v>
      </c>
      <c r="G52" s="24">
        <f t="shared" si="22"/>
        <v>0.019896669823920913</v>
      </c>
      <c r="H52" s="24">
        <f t="shared" si="22"/>
        <v>0.017852529763952404</v>
      </c>
      <c r="I52" s="24">
        <f t="shared" si="22"/>
        <v>0.0157623738615456</v>
      </c>
      <c r="J52" s="24">
        <f t="shared" si="22"/>
        <v>0.013628712446547736</v>
      </c>
      <c r="K52" s="24">
        <f t="shared" si="22"/>
        <v>0.01145397515651597</v>
      </c>
      <c r="L52" s="24">
        <f t="shared" si="22"/>
        <v>0.009240513135935047</v>
      </c>
      <c r="M52" s="24">
        <f t="shared" si="22"/>
        <v>0.006990601180214725</v>
      </c>
      <c r="N52" s="24">
        <f t="shared" si="22"/>
        <v>0.0047064398257871095</v>
      </c>
      <c r="O52" s="24">
        <f t="shared" si="22"/>
        <v>0.002390157387592791</v>
      </c>
      <c r="P52" s="24">
        <f t="shared" si="22"/>
        <v>4.3811945216261805E-05</v>
      </c>
      <c r="Q52" s="24">
        <f aca="true" t="shared" si="23" ref="Q52:BJ52">Q49/(Q65*Q66)</f>
        <v>-0.0023306067210999604</v>
      </c>
      <c r="R52" s="24">
        <f t="shared" si="23"/>
        <v>-0.004731175243359734</v>
      </c>
      <c r="S52" s="24">
        <f t="shared" si="23"/>
        <v>-0.007156034826462739</v>
      </c>
      <c r="T52" s="24">
        <f t="shared" si="23"/>
        <v>-0.009603389455451708</v>
      </c>
      <c r="U52" s="24">
        <f t="shared" si="23"/>
        <v>-0.012071504148237723</v>
      </c>
      <c r="V52" s="24">
        <f t="shared" si="23"/>
        <v>-0.014558703252709197</v>
      </c>
      <c r="W52" s="24">
        <f t="shared" si="23"/>
        <v>-0.017063368787155198</v>
      </c>
      <c r="X52" s="24">
        <f t="shared" si="23"/>
        <v>-0.019583938822960202</v>
      </c>
      <c r="Y52" s="24">
        <f t="shared" si="23"/>
        <v>-0.022118905908550184</v>
      </c>
      <c r="Z52" s="24">
        <f t="shared" si="23"/>
        <v>-0.024666815533593706</v>
      </c>
      <c r="AA52" s="24">
        <f t="shared" si="23"/>
        <v>-0.02722626463248602</v>
      </c>
      <c r="AB52" s="24">
        <f t="shared" si="23"/>
        <v>-0.029795900126165994</v>
      </c>
      <c r="AC52" s="24">
        <f t="shared" si="23"/>
        <v>-0.03237441750133732</v>
      </c>
      <c r="AD52" s="24">
        <f t="shared" si="23"/>
        <v>-0.03496055942618876</v>
      </c>
      <c r="AE52" s="24">
        <f t="shared" si="23"/>
        <v>-0.037553114401727906</v>
      </c>
      <c r="AF52" s="24">
        <f t="shared" si="23"/>
        <v>-0.04015091544786343</v>
      </c>
      <c r="AG52" s="24">
        <f t="shared" si="23"/>
        <v>-0.04275283882339313</v>
      </c>
      <c r="AH52" s="24">
        <f t="shared" si="23"/>
        <v>-0.0453578027790717</v>
      </c>
      <c r="AI52" s="24">
        <f t="shared" si="23"/>
        <v>-0.04796476634295409</v>
      </c>
      <c r="AJ52" s="24">
        <f t="shared" si="23"/>
        <v>-0.050572728137228073</v>
      </c>
      <c r="AK52" s="24">
        <f t="shared" si="23"/>
        <v>-0.053180725225767514</v>
      </c>
      <c r="AL52" s="24">
        <f t="shared" si="23"/>
        <v>-0.05578783199165745</v>
      </c>
      <c r="AM52" s="24">
        <f t="shared" si="23"/>
        <v>-0.05839315904395761</v>
      </c>
      <c r="AN52" s="24">
        <f t="shared" si="23"/>
        <v>-0.0609958521529905</v>
      </c>
      <c r="AO52" s="24">
        <f t="shared" si="23"/>
        <v>-0.06359509121345476</v>
      </c>
      <c r="AP52" s="24">
        <f t="shared" si="23"/>
        <v>-0.06619008923468223</v>
      </c>
      <c r="AQ52" s="24">
        <f t="shared" si="23"/>
        <v>-0.06878009135737355</v>
      </c>
      <c r="AR52" s="24">
        <f t="shared" si="23"/>
        <v>-0.07136437389616121</v>
      </c>
      <c r="AS52" s="24">
        <f t="shared" si="23"/>
        <v>-0.07394224340736562</v>
      </c>
      <c r="AT52" s="24">
        <f t="shared" si="23"/>
        <v>-0.07651303578132458</v>
      </c>
      <c r="AU52" s="24">
        <f t="shared" si="23"/>
        <v>-0.07907611535869077</v>
      </c>
      <c r="AV52" s="24">
        <f t="shared" si="23"/>
        <v>-0.0816308740701056</v>
      </c>
      <c r="AW52" s="24">
        <f t="shared" si="23"/>
        <v>-0.08417673059867406</v>
      </c>
      <c r="AX52" s="24">
        <f t="shared" si="23"/>
        <v>-0.08671312956467545</v>
      </c>
      <c r="AY52" s="24">
        <f t="shared" si="23"/>
        <v>-0.08923954073196093</v>
      </c>
      <c r="AZ52" s="24">
        <f t="shared" si="23"/>
        <v>-0.0917554582355009</v>
      </c>
      <c r="BA52" s="24">
        <f t="shared" si="23"/>
        <v>-0.0942603998295576</v>
      </c>
      <c r="BB52" s="24">
        <f t="shared" si="23"/>
        <v>-0.09675390615597104</v>
      </c>
      <c r="BC52" s="24">
        <f t="shared" si="23"/>
        <v>-0.09923554003205902</v>
      </c>
      <c r="BD52" s="24">
        <f t="shared" si="23"/>
        <v>-0.10170488575764274</v>
      </c>
      <c r="BE52" s="24">
        <f t="shared" si="23"/>
        <v>-0.10416154844072255</v>
      </c>
      <c r="BF52" s="24">
        <f t="shared" si="23"/>
        <v>-0.1066051533413378</v>
      </c>
      <c r="BG52" s="24">
        <f t="shared" si="23"/>
        <v>-0.10903534523315822</v>
      </c>
      <c r="BH52" s="24">
        <f t="shared" si="23"/>
        <v>-0.11145178778236264</v>
      </c>
      <c r="BI52" s="24">
        <f t="shared" si="23"/>
        <v>-0.11385416294337317</v>
      </c>
      <c r="BJ52" s="24">
        <f t="shared" si="23"/>
        <v>-0.11624217037102266</v>
      </c>
    </row>
    <row r="55" spans="1:62" ht="12">
      <c r="A55" s="14" t="s">
        <v>108</v>
      </c>
      <c r="B55" s="15">
        <v>1990</v>
      </c>
      <c r="C55" s="15">
        <v>1991</v>
      </c>
      <c r="D55" s="15">
        <v>1992</v>
      </c>
      <c r="E55" s="15">
        <v>1993</v>
      </c>
      <c r="F55" s="15">
        <v>1994</v>
      </c>
      <c r="G55" s="15">
        <v>1995</v>
      </c>
      <c r="H55" s="15">
        <v>1996</v>
      </c>
      <c r="I55" s="15">
        <v>1997</v>
      </c>
      <c r="J55" s="15">
        <v>1998</v>
      </c>
      <c r="K55" s="15">
        <v>1999</v>
      </c>
      <c r="L55" s="15">
        <v>2000</v>
      </c>
      <c r="M55" s="15">
        <v>2001</v>
      </c>
      <c r="N55" s="15">
        <v>2002</v>
      </c>
      <c r="O55" s="15">
        <v>2003</v>
      </c>
      <c r="P55" s="15">
        <v>2004</v>
      </c>
      <c r="Q55" s="15">
        <v>2005</v>
      </c>
      <c r="R55" s="15">
        <v>2006</v>
      </c>
      <c r="S55" s="15">
        <v>2007</v>
      </c>
      <c r="T55" s="15">
        <v>2008</v>
      </c>
      <c r="U55" s="15">
        <v>2009</v>
      </c>
      <c r="V55" s="15">
        <v>2010</v>
      </c>
      <c r="W55" s="15">
        <v>2011</v>
      </c>
      <c r="X55" s="15">
        <v>2012</v>
      </c>
      <c r="Y55" s="15">
        <v>2013</v>
      </c>
      <c r="Z55" s="15">
        <v>2014</v>
      </c>
      <c r="AA55" s="15">
        <v>2015</v>
      </c>
      <c r="AB55" s="15">
        <v>2016</v>
      </c>
      <c r="AC55" s="15">
        <v>2017</v>
      </c>
      <c r="AD55" s="15">
        <v>2018</v>
      </c>
      <c r="AE55" s="15">
        <v>2019</v>
      </c>
      <c r="AF55" s="15">
        <v>2020</v>
      </c>
      <c r="AG55" s="15">
        <v>2021</v>
      </c>
      <c r="AH55" s="15">
        <v>2022</v>
      </c>
      <c r="AI55" s="15">
        <v>2023</v>
      </c>
      <c r="AJ55" s="15">
        <v>2024</v>
      </c>
      <c r="AK55" s="15">
        <v>2025</v>
      </c>
      <c r="AL55" s="15">
        <v>2026</v>
      </c>
      <c r="AM55" s="15">
        <v>2027</v>
      </c>
      <c r="AN55" s="15">
        <v>2028</v>
      </c>
      <c r="AO55" s="15">
        <v>2029</v>
      </c>
      <c r="AP55" s="15">
        <v>2030</v>
      </c>
      <c r="AQ55" s="15">
        <v>2031</v>
      </c>
      <c r="AR55" s="15">
        <v>2032</v>
      </c>
      <c r="AS55" s="15">
        <v>2033</v>
      </c>
      <c r="AT55" s="15">
        <v>2034</v>
      </c>
      <c r="AU55" s="15">
        <v>2035</v>
      </c>
      <c r="AV55" s="15">
        <v>2036</v>
      </c>
      <c r="AW55" s="15">
        <v>2037</v>
      </c>
      <c r="AX55" s="15">
        <v>2038</v>
      </c>
      <c r="AY55" s="15">
        <v>2039</v>
      </c>
      <c r="AZ55" s="15">
        <v>2040</v>
      </c>
      <c r="BA55" s="15">
        <v>2041</v>
      </c>
      <c r="BB55" s="15">
        <v>2042</v>
      </c>
      <c r="BC55" s="15">
        <v>2043</v>
      </c>
      <c r="BD55" s="15">
        <v>2044</v>
      </c>
      <c r="BE55" s="15">
        <v>2045</v>
      </c>
      <c r="BF55" s="15">
        <v>2046</v>
      </c>
      <c r="BG55" s="15">
        <v>2047</v>
      </c>
      <c r="BH55" s="15">
        <v>2048</v>
      </c>
      <c r="BI55" s="15">
        <v>2049</v>
      </c>
      <c r="BJ55" s="15">
        <v>2050</v>
      </c>
    </row>
    <row r="56" spans="1:62" ht="12">
      <c r="A56" s="7" t="s">
        <v>52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</row>
    <row r="57" spans="1:62" ht="12">
      <c r="A57" s="12" t="s">
        <v>53</v>
      </c>
      <c r="B57" s="25">
        <v>4500</v>
      </c>
      <c r="C57" s="16">
        <f aca="true" t="shared" si="24" ref="C57:P57">B57*(1+$G$23)</f>
        <v>4590</v>
      </c>
      <c r="D57" s="16">
        <f t="shared" si="24"/>
        <v>4681.8</v>
      </c>
      <c r="E57" s="16">
        <f t="shared" si="24"/>
        <v>4775.436000000001</v>
      </c>
      <c r="F57" s="16">
        <f t="shared" si="24"/>
        <v>4870.94472</v>
      </c>
      <c r="G57" s="16">
        <f t="shared" si="24"/>
        <v>4968.3636144</v>
      </c>
      <c r="H57" s="16">
        <f t="shared" si="24"/>
        <v>5067.730886688</v>
      </c>
      <c r="I57" s="16">
        <f t="shared" si="24"/>
        <v>5169.085504421761</v>
      </c>
      <c r="J57" s="16">
        <f t="shared" si="24"/>
        <v>5272.467214510196</v>
      </c>
      <c r="K57" s="16">
        <f t="shared" si="24"/>
        <v>5377.9165588004</v>
      </c>
      <c r="L57" s="16">
        <f t="shared" si="24"/>
        <v>5485.474889976408</v>
      </c>
      <c r="M57" s="16">
        <f t="shared" si="24"/>
        <v>5595.184387775937</v>
      </c>
      <c r="N57" s="16">
        <f t="shared" si="24"/>
        <v>5707.088075531456</v>
      </c>
      <c r="O57" s="16">
        <f t="shared" si="24"/>
        <v>5821.229837042085</v>
      </c>
      <c r="P57" s="16">
        <f t="shared" si="24"/>
        <v>5937.654433782926</v>
      </c>
      <c r="Q57" s="16">
        <f aca="true" t="shared" si="25" ref="Q57:BJ57">P57*(1+$G$23)</f>
        <v>6056.407522458585</v>
      </c>
      <c r="R57" s="16">
        <f t="shared" si="25"/>
        <v>6177.535672907757</v>
      </c>
      <c r="S57" s="16">
        <f t="shared" si="25"/>
        <v>6301.0863863659115</v>
      </c>
      <c r="T57" s="16">
        <f t="shared" si="25"/>
        <v>6427.10811409323</v>
      </c>
      <c r="U57" s="16">
        <f t="shared" si="25"/>
        <v>6555.650276375095</v>
      </c>
      <c r="V57" s="16">
        <f t="shared" si="25"/>
        <v>6686.763281902597</v>
      </c>
      <c r="W57" s="16">
        <f t="shared" si="25"/>
        <v>6820.498547540648</v>
      </c>
      <c r="X57" s="16">
        <f t="shared" si="25"/>
        <v>6956.908518491461</v>
      </c>
      <c r="Y57" s="16">
        <f t="shared" si="25"/>
        <v>7096.04668886129</v>
      </c>
      <c r="Z57" s="16">
        <f t="shared" si="25"/>
        <v>7237.967622638516</v>
      </c>
      <c r="AA57" s="16">
        <f t="shared" si="25"/>
        <v>7382.7269750912865</v>
      </c>
      <c r="AB57" s="16">
        <f t="shared" si="25"/>
        <v>7530.381514593112</v>
      </c>
      <c r="AC57" s="16">
        <f t="shared" si="25"/>
        <v>7680.989144884975</v>
      </c>
      <c r="AD57" s="16">
        <f t="shared" si="25"/>
        <v>7834.608927782674</v>
      </c>
      <c r="AE57" s="16">
        <f t="shared" si="25"/>
        <v>7991.301106338327</v>
      </c>
      <c r="AF57" s="16">
        <f t="shared" si="25"/>
        <v>8151.127128465094</v>
      </c>
      <c r="AG57" s="16">
        <f t="shared" si="25"/>
        <v>8314.149671034396</v>
      </c>
      <c r="AH57" s="16">
        <f t="shared" si="25"/>
        <v>8480.432664455084</v>
      </c>
      <c r="AI57" s="16">
        <f t="shared" si="25"/>
        <v>8650.041317744186</v>
      </c>
      <c r="AJ57" s="16">
        <f t="shared" si="25"/>
        <v>8823.04214409907</v>
      </c>
      <c r="AK57" s="16">
        <f t="shared" si="25"/>
        <v>8999.502986981051</v>
      </c>
      <c r="AL57" s="16">
        <f t="shared" si="25"/>
        <v>9179.493046720672</v>
      </c>
      <c r="AM57" s="16">
        <f t="shared" si="25"/>
        <v>9363.082907655085</v>
      </c>
      <c r="AN57" s="16">
        <f t="shared" si="25"/>
        <v>9550.344565808187</v>
      </c>
      <c r="AO57" s="16">
        <f t="shared" si="25"/>
        <v>9741.35145712435</v>
      </c>
      <c r="AP57" s="16">
        <f t="shared" si="25"/>
        <v>9936.178486266837</v>
      </c>
      <c r="AQ57" s="16">
        <f t="shared" si="25"/>
        <v>10134.902055992174</v>
      </c>
      <c r="AR57" s="16">
        <f t="shared" si="25"/>
        <v>10337.600097112017</v>
      </c>
      <c r="AS57" s="16">
        <f t="shared" si="25"/>
        <v>10544.352099054258</v>
      </c>
      <c r="AT57" s="16">
        <f t="shared" si="25"/>
        <v>10755.239141035343</v>
      </c>
      <c r="AU57" s="16">
        <f t="shared" si="25"/>
        <v>10970.34392385605</v>
      </c>
      <c r="AV57" s="16">
        <f t="shared" si="25"/>
        <v>11189.75080233317</v>
      </c>
      <c r="AW57" s="16">
        <f t="shared" si="25"/>
        <v>11413.545818379835</v>
      </c>
      <c r="AX57" s="16">
        <f t="shared" si="25"/>
        <v>11641.816734747432</v>
      </c>
      <c r="AY57" s="16">
        <f t="shared" si="25"/>
        <v>11874.65306944238</v>
      </c>
      <c r="AZ57" s="16">
        <f t="shared" si="25"/>
        <v>12112.146130831228</v>
      </c>
      <c r="BA57" s="16">
        <f t="shared" si="25"/>
        <v>12354.389053447852</v>
      </c>
      <c r="BB57" s="16">
        <f t="shared" si="25"/>
        <v>12601.47683451681</v>
      </c>
      <c r="BC57" s="16">
        <f t="shared" si="25"/>
        <v>12853.506371207146</v>
      </c>
      <c r="BD57" s="16">
        <f t="shared" si="25"/>
        <v>13110.57649863129</v>
      </c>
      <c r="BE57" s="16">
        <f t="shared" si="25"/>
        <v>13372.788028603916</v>
      </c>
      <c r="BF57" s="16">
        <f t="shared" si="25"/>
        <v>13640.243789175995</v>
      </c>
      <c r="BG57" s="16">
        <f t="shared" si="25"/>
        <v>13913.048664959515</v>
      </c>
      <c r="BH57" s="16">
        <f t="shared" si="25"/>
        <v>14191.309638258706</v>
      </c>
      <c r="BI57" s="16">
        <f t="shared" si="25"/>
        <v>14475.135831023881</v>
      </c>
      <c r="BJ57" s="16">
        <f t="shared" si="25"/>
        <v>14764.63854764436</v>
      </c>
    </row>
    <row r="58" spans="1:62" ht="12">
      <c r="A58" s="12" t="s">
        <v>54</v>
      </c>
      <c r="B58" s="17">
        <v>1</v>
      </c>
      <c r="C58" s="17">
        <f aca="true" t="shared" si="26" ref="C58:P58">B58*(1+$G$24)</f>
        <v>1.04</v>
      </c>
      <c r="D58" s="17">
        <f t="shared" si="26"/>
        <v>1.0816000000000001</v>
      </c>
      <c r="E58" s="17">
        <f t="shared" si="26"/>
        <v>1.124864</v>
      </c>
      <c r="F58" s="17">
        <f t="shared" si="26"/>
        <v>1.1698585600000002</v>
      </c>
      <c r="G58" s="17">
        <f t="shared" si="26"/>
        <v>1.2166529024000003</v>
      </c>
      <c r="H58" s="17">
        <f t="shared" si="26"/>
        <v>1.2653190184960004</v>
      </c>
      <c r="I58" s="17">
        <f t="shared" si="26"/>
        <v>1.3159317792358405</v>
      </c>
      <c r="J58" s="17">
        <f t="shared" si="26"/>
        <v>1.368569050405274</v>
      </c>
      <c r="K58" s="17">
        <f t="shared" si="26"/>
        <v>1.4233118124214852</v>
      </c>
      <c r="L58" s="17">
        <f t="shared" si="26"/>
        <v>1.4802442849183446</v>
      </c>
      <c r="M58" s="17">
        <f t="shared" si="26"/>
        <v>1.5394540563150785</v>
      </c>
      <c r="N58" s="17">
        <f t="shared" si="26"/>
        <v>1.6010322185676817</v>
      </c>
      <c r="O58" s="17">
        <f t="shared" si="26"/>
        <v>1.665073507310389</v>
      </c>
      <c r="P58" s="17">
        <f t="shared" si="26"/>
        <v>1.7316764476028046</v>
      </c>
      <c r="Q58" s="17">
        <f aca="true" t="shared" si="27" ref="Q58:BJ58">P58*(1+$G$24)</f>
        <v>1.8009435055069167</v>
      </c>
      <c r="R58" s="17">
        <f t="shared" si="27"/>
        <v>1.8729812457271935</v>
      </c>
      <c r="S58" s="17">
        <f t="shared" si="27"/>
        <v>1.9479004955562813</v>
      </c>
      <c r="T58" s="17">
        <f t="shared" si="27"/>
        <v>2.0258165153785326</v>
      </c>
      <c r="U58" s="17">
        <f t="shared" si="27"/>
        <v>2.106849175993674</v>
      </c>
      <c r="V58" s="17">
        <f t="shared" si="27"/>
        <v>2.191123143033421</v>
      </c>
      <c r="W58" s="17">
        <f t="shared" si="27"/>
        <v>2.278768068754758</v>
      </c>
      <c r="X58" s="17">
        <f t="shared" si="27"/>
        <v>2.369918791504948</v>
      </c>
      <c r="Y58" s="17">
        <f t="shared" si="27"/>
        <v>2.464715543165146</v>
      </c>
      <c r="Z58" s="17">
        <f t="shared" si="27"/>
        <v>2.5633041648917523</v>
      </c>
      <c r="AA58" s="17">
        <f t="shared" si="27"/>
        <v>2.6658363314874225</v>
      </c>
      <c r="AB58" s="17">
        <f t="shared" si="27"/>
        <v>2.7724697847469195</v>
      </c>
      <c r="AC58" s="17">
        <f t="shared" si="27"/>
        <v>2.8833685761367964</v>
      </c>
      <c r="AD58" s="17">
        <f t="shared" si="27"/>
        <v>2.9987033191822685</v>
      </c>
      <c r="AE58" s="17">
        <f t="shared" si="27"/>
        <v>3.1186514519495594</v>
      </c>
      <c r="AF58" s="17">
        <f t="shared" si="27"/>
        <v>3.243397510027542</v>
      </c>
      <c r="AG58" s="17">
        <f t="shared" si="27"/>
        <v>3.3731334104286437</v>
      </c>
      <c r="AH58" s="17">
        <f t="shared" si="27"/>
        <v>3.5080587468457893</v>
      </c>
      <c r="AI58" s="17">
        <f t="shared" si="27"/>
        <v>3.648381096719621</v>
      </c>
      <c r="AJ58" s="17">
        <f t="shared" si="27"/>
        <v>3.7943163405884057</v>
      </c>
      <c r="AK58" s="17">
        <f t="shared" si="27"/>
        <v>3.946088994211942</v>
      </c>
      <c r="AL58" s="17">
        <f t="shared" si="27"/>
        <v>4.10393255398042</v>
      </c>
      <c r="AM58" s="17">
        <f t="shared" si="27"/>
        <v>4.268089856139637</v>
      </c>
      <c r="AN58" s="17">
        <f t="shared" si="27"/>
        <v>4.438813450385223</v>
      </c>
      <c r="AO58" s="17">
        <f t="shared" si="27"/>
        <v>4.6163659884006325</v>
      </c>
      <c r="AP58" s="17">
        <f t="shared" si="27"/>
        <v>4.801020627936658</v>
      </c>
      <c r="AQ58" s="17">
        <f t="shared" si="27"/>
        <v>4.993061453054124</v>
      </c>
      <c r="AR58" s="17">
        <f t="shared" si="27"/>
        <v>5.1927839111762895</v>
      </c>
      <c r="AS58" s="17">
        <f t="shared" si="27"/>
        <v>5.4004952676233415</v>
      </c>
      <c r="AT58" s="17">
        <f t="shared" si="27"/>
        <v>5.616515078328275</v>
      </c>
      <c r="AU58" s="17">
        <f t="shared" si="27"/>
        <v>5.841175681461406</v>
      </c>
      <c r="AV58" s="17">
        <f t="shared" si="27"/>
        <v>6.0748227087198625</v>
      </c>
      <c r="AW58" s="17">
        <f t="shared" si="27"/>
        <v>6.317815617068657</v>
      </c>
      <c r="AX58" s="17">
        <f t="shared" si="27"/>
        <v>6.570528241751403</v>
      </c>
      <c r="AY58" s="17">
        <f t="shared" si="27"/>
        <v>6.83334937142146</v>
      </c>
      <c r="AZ58" s="17">
        <f t="shared" si="27"/>
        <v>7.106683346278318</v>
      </c>
      <c r="BA58" s="17">
        <f t="shared" si="27"/>
        <v>7.3909506801294516</v>
      </c>
      <c r="BB58" s="17">
        <f t="shared" si="27"/>
        <v>7.6865887073346295</v>
      </c>
      <c r="BC58" s="17">
        <f t="shared" si="27"/>
        <v>7.994052255628015</v>
      </c>
      <c r="BD58" s="17">
        <f t="shared" si="27"/>
        <v>8.313814345853135</v>
      </c>
      <c r="BE58" s="17">
        <f t="shared" si="27"/>
        <v>8.64636691968726</v>
      </c>
      <c r="BF58" s="17">
        <f t="shared" si="27"/>
        <v>8.992221596474751</v>
      </c>
      <c r="BG58" s="17">
        <f t="shared" si="27"/>
        <v>9.351910460333741</v>
      </c>
      <c r="BH58" s="17">
        <f t="shared" si="27"/>
        <v>9.725986878747092</v>
      </c>
      <c r="BI58" s="17">
        <f t="shared" si="27"/>
        <v>10.115026353896976</v>
      </c>
      <c r="BJ58" s="17">
        <f t="shared" si="27"/>
        <v>10.519627408052855</v>
      </c>
    </row>
    <row r="59" spans="1:62" ht="12">
      <c r="A59" s="12" t="s">
        <v>103</v>
      </c>
      <c r="B59" s="25">
        <v>550</v>
      </c>
      <c r="C59" s="16">
        <f aca="true" t="shared" si="28" ref="C59:P59">B59*(1+$G$25)</f>
        <v>572</v>
      </c>
      <c r="D59" s="16">
        <f t="shared" si="28"/>
        <v>594.88</v>
      </c>
      <c r="E59" s="16">
        <f t="shared" si="28"/>
        <v>618.6752</v>
      </c>
      <c r="F59" s="16">
        <f t="shared" si="28"/>
        <v>643.4222080000001</v>
      </c>
      <c r="G59" s="16">
        <f t="shared" si="28"/>
        <v>669.1590963200001</v>
      </c>
      <c r="H59" s="16">
        <f t="shared" si="28"/>
        <v>695.9254601728002</v>
      </c>
      <c r="I59" s="16">
        <f t="shared" si="28"/>
        <v>723.7624785797123</v>
      </c>
      <c r="J59" s="16">
        <f t="shared" si="28"/>
        <v>752.7129777229007</v>
      </c>
      <c r="K59" s="16">
        <f t="shared" si="28"/>
        <v>782.8214968318168</v>
      </c>
      <c r="L59" s="16">
        <f t="shared" si="28"/>
        <v>814.1343567050895</v>
      </c>
      <c r="M59" s="16">
        <f t="shared" si="28"/>
        <v>846.6997309732932</v>
      </c>
      <c r="N59" s="16">
        <f t="shared" si="28"/>
        <v>880.5677202122249</v>
      </c>
      <c r="O59" s="16">
        <f t="shared" si="28"/>
        <v>915.790429020714</v>
      </c>
      <c r="P59" s="16">
        <f t="shared" si="28"/>
        <v>952.4220461815426</v>
      </c>
      <c r="Q59" s="16">
        <f aca="true" t="shared" si="29" ref="Q59:BJ59">P59*(1+$G$25)</f>
        <v>990.5189280288043</v>
      </c>
      <c r="R59" s="16">
        <f t="shared" si="29"/>
        <v>1030.1396851499564</v>
      </c>
      <c r="S59" s="16">
        <f t="shared" si="29"/>
        <v>1071.3452725559548</v>
      </c>
      <c r="T59" s="16">
        <f t="shared" si="29"/>
        <v>1114.199083458193</v>
      </c>
      <c r="U59" s="16">
        <f t="shared" si="29"/>
        <v>1158.7670467965206</v>
      </c>
      <c r="V59" s="16">
        <f t="shared" si="29"/>
        <v>1205.1177286683815</v>
      </c>
      <c r="W59" s="16">
        <f t="shared" si="29"/>
        <v>1253.3224378151167</v>
      </c>
      <c r="X59" s="16">
        <f t="shared" si="29"/>
        <v>1303.4553353277215</v>
      </c>
      <c r="Y59" s="16">
        <f t="shared" si="29"/>
        <v>1355.5935487408303</v>
      </c>
      <c r="Z59" s="16">
        <f t="shared" si="29"/>
        <v>1409.8172906904636</v>
      </c>
      <c r="AA59" s="16">
        <f t="shared" si="29"/>
        <v>1466.2099823180822</v>
      </c>
      <c r="AB59" s="16">
        <f t="shared" si="29"/>
        <v>1524.8583816108055</v>
      </c>
      <c r="AC59" s="16">
        <f t="shared" si="29"/>
        <v>1585.8527168752378</v>
      </c>
      <c r="AD59" s="16">
        <f t="shared" si="29"/>
        <v>1649.2868255502474</v>
      </c>
      <c r="AE59" s="16">
        <f t="shared" si="29"/>
        <v>1715.2582985722574</v>
      </c>
      <c r="AF59" s="16">
        <f t="shared" si="29"/>
        <v>1783.8686305151477</v>
      </c>
      <c r="AG59" s="16">
        <f t="shared" si="29"/>
        <v>1855.2233757357537</v>
      </c>
      <c r="AH59" s="16">
        <f t="shared" si="29"/>
        <v>1929.432310765184</v>
      </c>
      <c r="AI59" s="16">
        <f t="shared" si="29"/>
        <v>2006.6096031957914</v>
      </c>
      <c r="AJ59" s="16">
        <f t="shared" si="29"/>
        <v>2086.873987323623</v>
      </c>
      <c r="AK59" s="16">
        <f t="shared" si="29"/>
        <v>2170.348946816568</v>
      </c>
      <c r="AL59" s="16">
        <f t="shared" si="29"/>
        <v>2257.162904689231</v>
      </c>
      <c r="AM59" s="16">
        <f t="shared" si="29"/>
        <v>2347.4494208768</v>
      </c>
      <c r="AN59" s="16">
        <f t="shared" si="29"/>
        <v>2441.3473977118724</v>
      </c>
      <c r="AO59" s="16">
        <f t="shared" si="29"/>
        <v>2539.0012936203475</v>
      </c>
      <c r="AP59" s="16">
        <f t="shared" si="29"/>
        <v>2640.5613453651613</v>
      </c>
      <c r="AQ59" s="16">
        <f t="shared" si="29"/>
        <v>2746.183799179768</v>
      </c>
      <c r="AR59" s="16">
        <f t="shared" si="29"/>
        <v>2856.0311511469586</v>
      </c>
      <c r="AS59" s="16">
        <f t="shared" si="29"/>
        <v>2970.272397192837</v>
      </c>
      <c r="AT59" s="16">
        <f t="shared" si="29"/>
        <v>3089.083293080551</v>
      </c>
      <c r="AU59" s="16">
        <f t="shared" si="29"/>
        <v>3212.646624803773</v>
      </c>
      <c r="AV59" s="16">
        <f t="shared" si="29"/>
        <v>3341.1524897959243</v>
      </c>
      <c r="AW59" s="16">
        <f t="shared" si="29"/>
        <v>3474.7985893877612</v>
      </c>
      <c r="AX59" s="16">
        <f t="shared" si="29"/>
        <v>3613.7905329632717</v>
      </c>
      <c r="AY59" s="16">
        <f t="shared" si="29"/>
        <v>3758.342154281803</v>
      </c>
      <c r="AZ59" s="16">
        <f t="shared" si="29"/>
        <v>3908.675840453075</v>
      </c>
      <c r="BA59" s="16">
        <f t="shared" si="29"/>
        <v>4065.022874071198</v>
      </c>
      <c r="BB59" s="16">
        <f t="shared" si="29"/>
        <v>4227.623789034046</v>
      </c>
      <c r="BC59" s="16">
        <f t="shared" si="29"/>
        <v>4396.728740595408</v>
      </c>
      <c r="BD59" s="16">
        <f t="shared" si="29"/>
        <v>4572.597890219225</v>
      </c>
      <c r="BE59" s="16">
        <f t="shared" si="29"/>
        <v>4755.501805827994</v>
      </c>
      <c r="BF59" s="16">
        <f t="shared" si="29"/>
        <v>4945.721878061114</v>
      </c>
      <c r="BG59" s="16">
        <f t="shared" si="29"/>
        <v>5143.550753183558</v>
      </c>
      <c r="BH59" s="16">
        <f t="shared" si="29"/>
        <v>5349.292783310901</v>
      </c>
      <c r="BI59" s="16">
        <f t="shared" si="29"/>
        <v>5563.264494643337</v>
      </c>
      <c r="BJ59" s="16">
        <f t="shared" si="29"/>
        <v>5785.79507442907</v>
      </c>
    </row>
    <row r="60" spans="1:62" ht="12">
      <c r="A60" s="12" t="s">
        <v>55</v>
      </c>
      <c r="B60" s="25">
        <v>450</v>
      </c>
      <c r="C60" s="16">
        <f aca="true" t="shared" si="30" ref="C60:P60">B60*(1+$G$26)</f>
        <v>477</v>
      </c>
      <c r="D60" s="16">
        <f t="shared" si="30"/>
        <v>505.62</v>
      </c>
      <c r="E60" s="16">
        <f t="shared" si="30"/>
        <v>535.9572000000001</v>
      </c>
      <c r="F60" s="16">
        <f t="shared" si="30"/>
        <v>568.1146320000001</v>
      </c>
      <c r="G60" s="16">
        <f t="shared" si="30"/>
        <v>602.2015099200001</v>
      </c>
      <c r="H60" s="16">
        <f t="shared" si="30"/>
        <v>638.3336005152001</v>
      </c>
      <c r="I60" s="16">
        <f t="shared" si="30"/>
        <v>676.6336165461122</v>
      </c>
      <c r="J60" s="16">
        <f t="shared" si="30"/>
        <v>717.231633538879</v>
      </c>
      <c r="K60" s="16">
        <f t="shared" si="30"/>
        <v>760.2655315512118</v>
      </c>
      <c r="L60" s="16">
        <f t="shared" si="30"/>
        <v>805.8814634442846</v>
      </c>
      <c r="M60" s="16">
        <f t="shared" si="30"/>
        <v>854.2343512509417</v>
      </c>
      <c r="N60" s="16">
        <f t="shared" si="30"/>
        <v>905.4884123259983</v>
      </c>
      <c r="O60" s="16">
        <f t="shared" si="30"/>
        <v>959.8177170655582</v>
      </c>
      <c r="P60" s="16">
        <f t="shared" si="30"/>
        <v>1017.4067800894918</v>
      </c>
      <c r="Q60" s="16">
        <f aca="true" t="shared" si="31" ref="Q60:BJ60">P60*(1+$G$26)</f>
        <v>1078.4511868948614</v>
      </c>
      <c r="R60" s="16">
        <f t="shared" si="31"/>
        <v>1143.1582581085531</v>
      </c>
      <c r="S60" s="16">
        <f t="shared" si="31"/>
        <v>1211.7477535950663</v>
      </c>
      <c r="T60" s="16">
        <f t="shared" si="31"/>
        <v>1284.4526188107704</v>
      </c>
      <c r="U60" s="16">
        <f t="shared" si="31"/>
        <v>1361.5197759394168</v>
      </c>
      <c r="V60" s="16">
        <f t="shared" si="31"/>
        <v>1443.2109624957818</v>
      </c>
      <c r="W60" s="16">
        <f t="shared" si="31"/>
        <v>1529.8036202455287</v>
      </c>
      <c r="X60" s="16">
        <f t="shared" si="31"/>
        <v>1621.5918374602604</v>
      </c>
      <c r="Y60" s="16">
        <f t="shared" si="31"/>
        <v>1718.8873477078762</v>
      </c>
      <c r="Z60" s="16">
        <f t="shared" si="31"/>
        <v>1822.0205885703488</v>
      </c>
      <c r="AA60" s="16">
        <f t="shared" si="31"/>
        <v>1931.3418238845697</v>
      </c>
      <c r="AB60" s="16">
        <f t="shared" si="31"/>
        <v>2047.2223333176441</v>
      </c>
      <c r="AC60" s="16">
        <f t="shared" si="31"/>
        <v>2170.0556733167027</v>
      </c>
      <c r="AD60" s="16">
        <f t="shared" si="31"/>
        <v>2300.259013715705</v>
      </c>
      <c r="AE60" s="16">
        <f t="shared" si="31"/>
        <v>2438.2745545386474</v>
      </c>
      <c r="AF60" s="16">
        <f t="shared" si="31"/>
        <v>2584.5710278109664</v>
      </c>
      <c r="AG60" s="16">
        <f t="shared" si="31"/>
        <v>2739.6452894796244</v>
      </c>
      <c r="AH60" s="16">
        <f t="shared" si="31"/>
        <v>2904.0240068484018</v>
      </c>
      <c r="AI60" s="16">
        <f t="shared" si="31"/>
        <v>3078.2654472593063</v>
      </c>
      <c r="AJ60" s="16">
        <f t="shared" si="31"/>
        <v>3262.961374094865</v>
      </c>
      <c r="AK60" s="16">
        <f t="shared" si="31"/>
        <v>3458.7390565405567</v>
      </c>
      <c r="AL60" s="16">
        <f t="shared" si="31"/>
        <v>3666.26339993299</v>
      </c>
      <c r="AM60" s="16">
        <f t="shared" si="31"/>
        <v>3886.23920392897</v>
      </c>
      <c r="AN60" s="16">
        <f t="shared" si="31"/>
        <v>4119.413556164708</v>
      </c>
      <c r="AO60" s="16">
        <f t="shared" si="31"/>
        <v>4366.578369534591</v>
      </c>
      <c r="AP60" s="16">
        <f t="shared" si="31"/>
        <v>4628.573071706666</v>
      </c>
      <c r="AQ60" s="16">
        <f t="shared" si="31"/>
        <v>4906.287456009067</v>
      </c>
      <c r="AR60" s="16">
        <f t="shared" si="31"/>
        <v>5200.664703369611</v>
      </c>
      <c r="AS60" s="16">
        <f t="shared" si="31"/>
        <v>5512.704585571788</v>
      </c>
      <c r="AT60" s="16">
        <f t="shared" si="31"/>
        <v>5843.466860706096</v>
      </c>
      <c r="AU60" s="16">
        <f t="shared" si="31"/>
        <v>6194.074872348462</v>
      </c>
      <c r="AV60" s="16">
        <f t="shared" si="31"/>
        <v>6565.71936468937</v>
      </c>
      <c r="AW60" s="16">
        <f t="shared" si="31"/>
        <v>6959.662526570733</v>
      </c>
      <c r="AX60" s="16">
        <f t="shared" si="31"/>
        <v>7377.242278164977</v>
      </c>
      <c r="AY60" s="16">
        <f t="shared" si="31"/>
        <v>7819.876814854875</v>
      </c>
      <c r="AZ60" s="16">
        <f t="shared" si="31"/>
        <v>8289.069423746168</v>
      </c>
      <c r="BA60" s="16">
        <f t="shared" si="31"/>
        <v>8786.41358917094</v>
      </c>
      <c r="BB60" s="16">
        <f t="shared" si="31"/>
        <v>9313.598404521195</v>
      </c>
      <c r="BC60" s="16">
        <f t="shared" si="31"/>
        <v>9872.414308792468</v>
      </c>
      <c r="BD60" s="16">
        <f t="shared" si="31"/>
        <v>10464.759167320017</v>
      </c>
      <c r="BE60" s="16">
        <f t="shared" si="31"/>
        <v>11092.644717359219</v>
      </c>
      <c r="BF60" s="16">
        <f t="shared" si="31"/>
        <v>11758.203400400773</v>
      </c>
      <c r="BG60" s="16">
        <f t="shared" si="31"/>
        <v>12463.69560442482</v>
      </c>
      <c r="BH60" s="16">
        <f t="shared" si="31"/>
        <v>13211.51734069031</v>
      </c>
      <c r="BI60" s="16">
        <f t="shared" si="31"/>
        <v>14004.20838113173</v>
      </c>
      <c r="BJ60" s="16">
        <f t="shared" si="31"/>
        <v>14844.460883999634</v>
      </c>
    </row>
    <row r="61" spans="1:62" ht="12">
      <c r="A61" s="12" t="s">
        <v>56</v>
      </c>
      <c r="B61" s="16">
        <f aca="true" t="shared" si="32" ref="B61:P61">$G$27*B57*B58</f>
        <v>900</v>
      </c>
      <c r="C61" s="16">
        <f t="shared" si="32"/>
        <v>954.72</v>
      </c>
      <c r="D61" s="16">
        <f t="shared" si="32"/>
        <v>1012.7669760000002</v>
      </c>
      <c r="E61" s="16">
        <f t="shared" si="32"/>
        <v>1074.3432081408002</v>
      </c>
      <c r="F61" s="16">
        <f t="shared" si="32"/>
        <v>1139.663275195761</v>
      </c>
      <c r="G61" s="16">
        <f t="shared" si="32"/>
        <v>1208.9548023276632</v>
      </c>
      <c r="H61" s="16">
        <f t="shared" si="32"/>
        <v>1282.4592543091853</v>
      </c>
      <c r="I61" s="16">
        <f t="shared" si="32"/>
        <v>1360.432776971184</v>
      </c>
      <c r="J61" s="16">
        <f t="shared" si="32"/>
        <v>1443.147089811032</v>
      </c>
      <c r="K61" s="16">
        <f t="shared" si="32"/>
        <v>1530.8904328715428</v>
      </c>
      <c r="L61" s="16">
        <f t="shared" si="32"/>
        <v>1623.9685711901327</v>
      </c>
      <c r="M61" s="16">
        <f t="shared" si="32"/>
        <v>1722.705860318493</v>
      </c>
      <c r="N61" s="16">
        <f t="shared" si="32"/>
        <v>1827.4463766258575</v>
      </c>
      <c r="O61" s="16">
        <f t="shared" si="32"/>
        <v>1938.5551163247098</v>
      </c>
      <c r="P61" s="16">
        <f t="shared" si="32"/>
        <v>2056.419267397252</v>
      </c>
      <c r="Q61" s="16">
        <f aca="true" t="shared" si="33" ref="Q61:BJ61">$G$27*Q57*Q58</f>
        <v>2181.449558855005</v>
      </c>
      <c r="R61" s="16">
        <f t="shared" si="33"/>
        <v>2314.081692033389</v>
      </c>
      <c r="S61" s="16">
        <f t="shared" si="33"/>
        <v>2454.7778589090194</v>
      </c>
      <c r="T61" s="16">
        <f t="shared" si="33"/>
        <v>2604.028352730688</v>
      </c>
      <c r="U61" s="16">
        <f t="shared" si="33"/>
        <v>2762.3532765767136</v>
      </c>
      <c r="V61" s="16">
        <f t="shared" si="33"/>
        <v>2930.304355792578</v>
      </c>
      <c r="W61" s="16">
        <f t="shared" si="33"/>
        <v>3108.466860624767</v>
      </c>
      <c r="X61" s="16">
        <f t="shared" si="33"/>
        <v>3297.4616457507527</v>
      </c>
      <c r="Y61" s="16">
        <f t="shared" si="33"/>
        <v>3497.9473138123985</v>
      </c>
      <c r="Z61" s="16">
        <f t="shared" si="33"/>
        <v>3710.6225104921928</v>
      </c>
      <c r="AA61" s="16">
        <f t="shared" si="33"/>
        <v>3936.228359130118</v>
      </c>
      <c r="AB61" s="16">
        <f t="shared" si="33"/>
        <v>4175.55104336523</v>
      </c>
      <c r="AC61" s="16">
        <f t="shared" si="33"/>
        <v>4429.424546801836</v>
      </c>
      <c r="AD61" s="16">
        <f t="shared" si="33"/>
        <v>4698.733559247387</v>
      </c>
      <c r="AE61" s="16">
        <f t="shared" si="33"/>
        <v>4984.41655964963</v>
      </c>
      <c r="AF61" s="16">
        <f t="shared" si="33"/>
        <v>5287.469086476327</v>
      </c>
      <c r="AG61" s="16">
        <f t="shared" si="33"/>
        <v>5608.947206934088</v>
      </c>
      <c r="AH61" s="16">
        <f t="shared" si="33"/>
        <v>5949.97119711568</v>
      </c>
      <c r="AI61" s="16">
        <f t="shared" si="33"/>
        <v>6311.729445900313</v>
      </c>
      <c r="AJ61" s="16">
        <f t="shared" si="33"/>
        <v>6695.4825962110535</v>
      </c>
      <c r="AK61" s="16">
        <f t="shared" si="33"/>
        <v>7102.567938060685</v>
      </c>
      <c r="AL61" s="16">
        <f t="shared" si="33"/>
        <v>7534.404068694776</v>
      </c>
      <c r="AM61" s="16">
        <f t="shared" si="33"/>
        <v>7992.495836071418</v>
      </c>
      <c r="AN61" s="16">
        <f t="shared" si="33"/>
        <v>8478.43958290456</v>
      </c>
      <c r="AO61" s="16">
        <f t="shared" si="33"/>
        <v>8993.92870954516</v>
      </c>
      <c r="AP61" s="16">
        <f t="shared" si="33"/>
        <v>9540.759575085505</v>
      </c>
      <c r="AQ61" s="16">
        <f t="shared" si="33"/>
        <v>10120.837757250703</v>
      </c>
      <c r="AR61" s="16">
        <f t="shared" si="33"/>
        <v>10736.184692891546</v>
      </c>
      <c r="AS61" s="16">
        <f t="shared" si="33"/>
        <v>11388.944722219354</v>
      </c>
      <c r="AT61" s="16">
        <f t="shared" si="33"/>
        <v>12081.392561330289</v>
      </c>
      <c r="AU61" s="16">
        <f t="shared" si="33"/>
        <v>12815.941229059174</v>
      </c>
      <c r="AV61" s="16">
        <f t="shared" si="33"/>
        <v>13595.15045578597</v>
      </c>
      <c r="AW61" s="16">
        <f t="shared" si="33"/>
        <v>14421.735603497757</v>
      </c>
      <c r="AX61" s="16">
        <f t="shared" si="33"/>
        <v>15298.577128190424</v>
      </c>
      <c r="AY61" s="16">
        <f t="shared" si="33"/>
        <v>16228.7306175844</v>
      </c>
      <c r="AZ61" s="16">
        <f t="shared" si="33"/>
        <v>17215.437439133533</v>
      </c>
      <c r="BA61" s="16">
        <f t="shared" si="33"/>
        <v>18262.136035432854</v>
      </c>
      <c r="BB61" s="16">
        <f t="shared" si="33"/>
        <v>19372.47390638717</v>
      </c>
      <c r="BC61" s="16">
        <f t="shared" si="33"/>
        <v>20550.320319895513</v>
      </c>
      <c r="BD61" s="16">
        <f t="shared" si="33"/>
        <v>21799.779795345155</v>
      </c>
      <c r="BE61" s="16">
        <f t="shared" si="33"/>
        <v>23125.206406902147</v>
      </c>
      <c r="BF61" s="16">
        <f t="shared" si="33"/>
        <v>24531.218956441797</v>
      </c>
      <c r="BG61" s="16">
        <f t="shared" si="33"/>
        <v>26022.717068993457</v>
      </c>
      <c r="BH61" s="16">
        <f t="shared" si="33"/>
        <v>27604.898266788266</v>
      </c>
      <c r="BI61" s="16">
        <f t="shared" si="33"/>
        <v>29283.276081408992</v>
      </c>
      <c r="BJ61" s="16">
        <f t="shared" si="33"/>
        <v>31063.699267158663</v>
      </c>
    </row>
    <row r="62" spans="1:62" ht="12">
      <c r="A62" s="12" t="s">
        <v>104</v>
      </c>
      <c r="B62" s="16">
        <f aca="true" t="shared" si="34" ref="B62:P62">B59+B60-B61</f>
        <v>100</v>
      </c>
      <c r="C62" s="16">
        <f t="shared" si="34"/>
        <v>94.27999999999997</v>
      </c>
      <c r="D62" s="16">
        <f t="shared" si="34"/>
        <v>87.73302399999977</v>
      </c>
      <c r="E62" s="16">
        <f t="shared" si="34"/>
        <v>80.28919185919972</v>
      </c>
      <c r="F62" s="16">
        <f t="shared" si="34"/>
        <v>71.87356480423932</v>
      </c>
      <c r="G62" s="16">
        <f t="shared" si="34"/>
        <v>62.405803912337205</v>
      </c>
      <c r="H62" s="16">
        <f t="shared" si="34"/>
        <v>51.79980637881499</v>
      </c>
      <c r="I62" s="16">
        <f t="shared" si="34"/>
        <v>39.96331815464055</v>
      </c>
      <c r="J62" s="16">
        <f t="shared" si="34"/>
        <v>26.79752145074781</v>
      </c>
      <c r="K62" s="16">
        <f t="shared" si="34"/>
        <v>12.196595511485839</v>
      </c>
      <c r="L62" s="16">
        <f t="shared" si="34"/>
        <v>-3.952751040758585</v>
      </c>
      <c r="M62" s="16">
        <f t="shared" si="34"/>
        <v>-21.771778094258252</v>
      </c>
      <c r="N62" s="16">
        <f t="shared" si="34"/>
        <v>-41.3902440876343</v>
      </c>
      <c r="O62" s="16">
        <f t="shared" si="34"/>
        <v>-62.94697023843764</v>
      </c>
      <c r="P62" s="16">
        <f t="shared" si="34"/>
        <v>-86.59044112621768</v>
      </c>
      <c r="Q62" s="16">
        <f aca="true" t="shared" si="35" ref="Q62:BJ62">Q59+Q60-Q61</f>
        <v>-112.47944393133912</v>
      </c>
      <c r="R62" s="16">
        <f t="shared" si="35"/>
        <v>-140.7837487748793</v>
      </c>
      <c r="S62" s="16">
        <f t="shared" si="35"/>
        <v>-171.68483275799827</v>
      </c>
      <c r="T62" s="16">
        <f t="shared" si="35"/>
        <v>-205.3766504617247</v>
      </c>
      <c r="U62" s="16">
        <f t="shared" si="35"/>
        <v>-242.06645384077592</v>
      </c>
      <c r="V62" s="16">
        <f t="shared" si="35"/>
        <v>-281.9756646284145</v>
      </c>
      <c r="W62" s="16">
        <f t="shared" si="35"/>
        <v>-325.34080256412153</v>
      </c>
      <c r="X62" s="16">
        <f t="shared" si="35"/>
        <v>-372.41447296277056</v>
      </c>
      <c r="Y62" s="16">
        <f t="shared" si="35"/>
        <v>-423.466417363692</v>
      </c>
      <c r="Z62" s="16">
        <f t="shared" si="35"/>
        <v>-478.78463123138044</v>
      </c>
      <c r="AA62" s="16">
        <f t="shared" si="35"/>
        <v>-538.6765529274658</v>
      </c>
      <c r="AB62" s="16">
        <f t="shared" si="35"/>
        <v>-603.4703284367802</v>
      </c>
      <c r="AC62" s="16">
        <f t="shared" si="35"/>
        <v>-673.5161566098959</v>
      </c>
      <c r="AD62" s="16">
        <f t="shared" si="35"/>
        <v>-749.1877199814353</v>
      </c>
      <c r="AE62" s="16">
        <f t="shared" si="35"/>
        <v>-830.8837065387252</v>
      </c>
      <c r="AF62" s="16">
        <f t="shared" si="35"/>
        <v>-919.0294281502129</v>
      </c>
      <c r="AG62" s="16">
        <f t="shared" si="35"/>
        <v>-1014.0785417187099</v>
      </c>
      <c r="AH62" s="16">
        <f t="shared" si="35"/>
        <v>-1116.514879502095</v>
      </c>
      <c r="AI62" s="16">
        <f t="shared" si="35"/>
        <v>-1226.8543954452161</v>
      </c>
      <c r="AJ62" s="16">
        <f t="shared" si="35"/>
        <v>-1345.6472347925655</v>
      </c>
      <c r="AK62" s="16">
        <f t="shared" si="35"/>
        <v>-1473.4799347035605</v>
      </c>
      <c r="AL62" s="16">
        <f t="shared" si="35"/>
        <v>-1610.9777640725551</v>
      </c>
      <c r="AM62" s="16">
        <f t="shared" si="35"/>
        <v>-1758.8072112656482</v>
      </c>
      <c r="AN62" s="16">
        <f t="shared" si="35"/>
        <v>-1917.6786290279797</v>
      </c>
      <c r="AO62" s="16">
        <f t="shared" si="35"/>
        <v>-2088.3490463902217</v>
      </c>
      <c r="AP62" s="16">
        <f t="shared" si="35"/>
        <v>-2271.6251580136777</v>
      </c>
      <c r="AQ62" s="16">
        <f t="shared" si="35"/>
        <v>-2468.3665020618682</v>
      </c>
      <c r="AR62" s="16">
        <f t="shared" si="35"/>
        <v>-2679.4888383749767</v>
      </c>
      <c r="AS62" s="16">
        <f t="shared" si="35"/>
        <v>-2905.967739454729</v>
      </c>
      <c r="AT62" s="16">
        <f t="shared" si="35"/>
        <v>-3148.8424075436415</v>
      </c>
      <c r="AU62" s="16">
        <f t="shared" si="35"/>
        <v>-3409.2197319069383</v>
      </c>
      <c r="AV62" s="16">
        <f t="shared" si="35"/>
        <v>-3688.2786013006753</v>
      </c>
      <c r="AW62" s="16">
        <f t="shared" si="35"/>
        <v>-3987.2744875392636</v>
      </c>
      <c r="AX62" s="16">
        <f t="shared" si="35"/>
        <v>-4307.544317062175</v>
      </c>
      <c r="AY62" s="16">
        <f t="shared" si="35"/>
        <v>-4650.511648447722</v>
      </c>
      <c r="AZ62" s="16">
        <f t="shared" si="35"/>
        <v>-5017.692174934289</v>
      </c>
      <c r="BA62" s="16">
        <f t="shared" si="35"/>
        <v>-5410.699572190715</v>
      </c>
      <c r="BB62" s="16">
        <f t="shared" si="35"/>
        <v>-5831.2517128319305</v>
      </c>
      <c r="BC62" s="16">
        <f t="shared" si="35"/>
        <v>-6281.177270507636</v>
      </c>
      <c r="BD62" s="16">
        <f t="shared" si="35"/>
        <v>-6762.422737805915</v>
      </c>
      <c r="BE62" s="16">
        <f t="shared" si="35"/>
        <v>-7277.059883714934</v>
      </c>
      <c r="BF62" s="16">
        <f t="shared" si="35"/>
        <v>-7827.293677979909</v>
      </c>
      <c r="BG62" s="16">
        <f t="shared" si="35"/>
        <v>-8415.470711385078</v>
      </c>
      <c r="BH62" s="16">
        <f t="shared" si="35"/>
        <v>-9044.088142787055</v>
      </c>
      <c r="BI62" s="16">
        <f t="shared" si="35"/>
        <v>-9715.803205633925</v>
      </c>
      <c r="BJ62" s="16">
        <f t="shared" si="35"/>
        <v>-10433.443308729959</v>
      </c>
    </row>
    <row r="63" spans="2:62" ht="1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</row>
    <row r="64" spans="1:62" ht="12">
      <c r="A64" s="9" t="s">
        <v>29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ht="12">
      <c r="A65" s="20" t="s">
        <v>53</v>
      </c>
      <c r="B65" s="26">
        <v>4500</v>
      </c>
      <c r="C65" s="21">
        <f aca="true" t="shared" si="36" ref="C65:P65">B65*(1+$F$23)</f>
        <v>4590</v>
      </c>
      <c r="D65" s="21">
        <f t="shared" si="36"/>
        <v>4681.8</v>
      </c>
      <c r="E65" s="21">
        <f t="shared" si="36"/>
        <v>4775.436000000001</v>
      </c>
      <c r="F65" s="21">
        <f t="shared" si="36"/>
        <v>4870.94472</v>
      </c>
      <c r="G65" s="21">
        <f t="shared" si="36"/>
        <v>4968.3636144</v>
      </c>
      <c r="H65" s="21">
        <f t="shared" si="36"/>
        <v>5067.730886688</v>
      </c>
      <c r="I65" s="21">
        <f t="shared" si="36"/>
        <v>5169.085504421761</v>
      </c>
      <c r="J65" s="21">
        <f t="shared" si="36"/>
        <v>5272.467214510196</v>
      </c>
      <c r="K65" s="21">
        <f t="shared" si="36"/>
        <v>5377.9165588004</v>
      </c>
      <c r="L65" s="21">
        <f t="shared" si="36"/>
        <v>5485.474889976408</v>
      </c>
      <c r="M65" s="21">
        <f t="shared" si="36"/>
        <v>5595.184387775937</v>
      </c>
      <c r="N65" s="21">
        <f t="shared" si="36"/>
        <v>5707.088075531456</v>
      </c>
      <c r="O65" s="21">
        <f t="shared" si="36"/>
        <v>5821.229837042085</v>
      </c>
      <c r="P65" s="21">
        <f t="shared" si="36"/>
        <v>5937.654433782926</v>
      </c>
      <c r="Q65" s="21">
        <f aca="true" t="shared" si="37" ref="Q65:BJ65">P65*(1+$F$23)</f>
        <v>6056.407522458585</v>
      </c>
      <c r="R65" s="21">
        <f t="shared" si="37"/>
        <v>6177.535672907757</v>
      </c>
      <c r="S65" s="21">
        <f t="shared" si="37"/>
        <v>6301.0863863659115</v>
      </c>
      <c r="T65" s="21">
        <f t="shared" si="37"/>
        <v>6427.10811409323</v>
      </c>
      <c r="U65" s="21">
        <f t="shared" si="37"/>
        <v>6555.650276375095</v>
      </c>
      <c r="V65" s="21">
        <f t="shared" si="37"/>
        <v>6686.763281902597</v>
      </c>
      <c r="W65" s="21">
        <f t="shared" si="37"/>
        <v>6820.498547540648</v>
      </c>
      <c r="X65" s="21">
        <f t="shared" si="37"/>
        <v>6956.908518491461</v>
      </c>
      <c r="Y65" s="21">
        <f t="shared" si="37"/>
        <v>7096.04668886129</v>
      </c>
      <c r="Z65" s="21">
        <f t="shared" si="37"/>
        <v>7237.967622638516</v>
      </c>
      <c r="AA65" s="21">
        <f t="shared" si="37"/>
        <v>7382.7269750912865</v>
      </c>
      <c r="AB65" s="21">
        <f t="shared" si="37"/>
        <v>7530.381514593112</v>
      </c>
      <c r="AC65" s="21">
        <f t="shared" si="37"/>
        <v>7680.989144884975</v>
      </c>
      <c r="AD65" s="21">
        <f t="shared" si="37"/>
        <v>7834.608927782674</v>
      </c>
      <c r="AE65" s="21">
        <f t="shared" si="37"/>
        <v>7991.301106338327</v>
      </c>
      <c r="AF65" s="21">
        <f t="shared" si="37"/>
        <v>8151.127128465094</v>
      </c>
      <c r="AG65" s="21">
        <f t="shared" si="37"/>
        <v>8314.149671034396</v>
      </c>
      <c r="AH65" s="21">
        <f t="shared" si="37"/>
        <v>8480.432664455084</v>
      </c>
      <c r="AI65" s="21">
        <f t="shared" si="37"/>
        <v>8650.041317744186</v>
      </c>
      <c r="AJ65" s="21">
        <f t="shared" si="37"/>
        <v>8823.04214409907</v>
      </c>
      <c r="AK65" s="21">
        <f t="shared" si="37"/>
        <v>8999.502986981051</v>
      </c>
      <c r="AL65" s="21">
        <f t="shared" si="37"/>
        <v>9179.493046720672</v>
      </c>
      <c r="AM65" s="21">
        <f t="shared" si="37"/>
        <v>9363.082907655085</v>
      </c>
      <c r="AN65" s="21">
        <f t="shared" si="37"/>
        <v>9550.344565808187</v>
      </c>
      <c r="AO65" s="21">
        <f t="shared" si="37"/>
        <v>9741.35145712435</v>
      </c>
      <c r="AP65" s="21">
        <f t="shared" si="37"/>
        <v>9936.178486266837</v>
      </c>
      <c r="AQ65" s="21">
        <f t="shared" si="37"/>
        <v>10134.902055992174</v>
      </c>
      <c r="AR65" s="21">
        <f t="shared" si="37"/>
        <v>10337.600097112017</v>
      </c>
      <c r="AS65" s="21">
        <f t="shared" si="37"/>
        <v>10544.352099054258</v>
      </c>
      <c r="AT65" s="21">
        <f t="shared" si="37"/>
        <v>10755.239141035343</v>
      </c>
      <c r="AU65" s="21">
        <f t="shared" si="37"/>
        <v>10970.34392385605</v>
      </c>
      <c r="AV65" s="21">
        <f t="shared" si="37"/>
        <v>11189.75080233317</v>
      </c>
      <c r="AW65" s="21">
        <f t="shared" si="37"/>
        <v>11413.545818379835</v>
      </c>
      <c r="AX65" s="21">
        <f t="shared" si="37"/>
        <v>11641.816734747432</v>
      </c>
      <c r="AY65" s="21">
        <f t="shared" si="37"/>
        <v>11874.65306944238</v>
      </c>
      <c r="AZ65" s="21">
        <f t="shared" si="37"/>
        <v>12112.146130831228</v>
      </c>
      <c r="BA65" s="21">
        <f t="shared" si="37"/>
        <v>12354.389053447852</v>
      </c>
      <c r="BB65" s="21">
        <f t="shared" si="37"/>
        <v>12601.47683451681</v>
      </c>
      <c r="BC65" s="21">
        <f t="shared" si="37"/>
        <v>12853.506371207146</v>
      </c>
      <c r="BD65" s="21">
        <f t="shared" si="37"/>
        <v>13110.57649863129</v>
      </c>
      <c r="BE65" s="21">
        <f t="shared" si="37"/>
        <v>13372.788028603916</v>
      </c>
      <c r="BF65" s="21">
        <f t="shared" si="37"/>
        <v>13640.243789175995</v>
      </c>
      <c r="BG65" s="21">
        <f t="shared" si="37"/>
        <v>13913.048664959515</v>
      </c>
      <c r="BH65" s="21">
        <f t="shared" si="37"/>
        <v>14191.309638258706</v>
      </c>
      <c r="BI65" s="21">
        <f t="shared" si="37"/>
        <v>14475.135831023881</v>
      </c>
      <c r="BJ65" s="21">
        <f t="shared" si="37"/>
        <v>14764.63854764436</v>
      </c>
    </row>
    <row r="66" spans="1:62" ht="12">
      <c r="A66" s="20" t="s">
        <v>54</v>
      </c>
      <c r="B66" s="23">
        <v>1</v>
      </c>
      <c r="C66" s="23">
        <f aca="true" t="shared" si="38" ref="C66:P66">B66*(1+$F$24)</f>
        <v>1.04</v>
      </c>
      <c r="D66" s="23">
        <f t="shared" si="38"/>
        <v>1.0816000000000001</v>
      </c>
      <c r="E66" s="23">
        <f t="shared" si="38"/>
        <v>1.124864</v>
      </c>
      <c r="F66" s="23">
        <f t="shared" si="38"/>
        <v>1.1698585600000002</v>
      </c>
      <c r="G66" s="23">
        <f t="shared" si="38"/>
        <v>1.2166529024000003</v>
      </c>
      <c r="H66" s="23">
        <f t="shared" si="38"/>
        <v>1.2653190184960004</v>
      </c>
      <c r="I66" s="23">
        <f t="shared" si="38"/>
        <v>1.3159317792358405</v>
      </c>
      <c r="J66" s="23">
        <f t="shared" si="38"/>
        <v>1.368569050405274</v>
      </c>
      <c r="K66" s="23">
        <f t="shared" si="38"/>
        <v>1.4233118124214852</v>
      </c>
      <c r="L66" s="23">
        <f t="shared" si="38"/>
        <v>1.4802442849183446</v>
      </c>
      <c r="M66" s="23">
        <f t="shared" si="38"/>
        <v>1.5394540563150785</v>
      </c>
      <c r="N66" s="23">
        <f t="shared" si="38"/>
        <v>1.6010322185676817</v>
      </c>
      <c r="O66" s="23">
        <f t="shared" si="38"/>
        <v>1.665073507310389</v>
      </c>
      <c r="P66" s="23">
        <f t="shared" si="38"/>
        <v>1.7316764476028046</v>
      </c>
      <c r="Q66" s="23">
        <f aca="true" t="shared" si="39" ref="Q66:BJ66">P66*(1+$F$24)</f>
        <v>1.8009435055069167</v>
      </c>
      <c r="R66" s="23">
        <f t="shared" si="39"/>
        <v>1.8729812457271935</v>
      </c>
      <c r="S66" s="23">
        <f t="shared" si="39"/>
        <v>1.9479004955562813</v>
      </c>
      <c r="T66" s="23">
        <f t="shared" si="39"/>
        <v>2.0258165153785326</v>
      </c>
      <c r="U66" s="23">
        <f t="shared" si="39"/>
        <v>2.106849175993674</v>
      </c>
      <c r="V66" s="23">
        <f t="shared" si="39"/>
        <v>2.191123143033421</v>
      </c>
      <c r="W66" s="23">
        <f t="shared" si="39"/>
        <v>2.278768068754758</v>
      </c>
      <c r="X66" s="23">
        <f t="shared" si="39"/>
        <v>2.369918791504948</v>
      </c>
      <c r="Y66" s="23">
        <f t="shared" si="39"/>
        <v>2.464715543165146</v>
      </c>
      <c r="Z66" s="23">
        <f t="shared" si="39"/>
        <v>2.5633041648917523</v>
      </c>
      <c r="AA66" s="23">
        <f t="shared" si="39"/>
        <v>2.6658363314874225</v>
      </c>
      <c r="AB66" s="23">
        <f t="shared" si="39"/>
        <v>2.7724697847469195</v>
      </c>
      <c r="AC66" s="23">
        <f t="shared" si="39"/>
        <v>2.8833685761367964</v>
      </c>
      <c r="AD66" s="23">
        <f t="shared" si="39"/>
        <v>2.9987033191822685</v>
      </c>
      <c r="AE66" s="23">
        <f t="shared" si="39"/>
        <v>3.1186514519495594</v>
      </c>
      <c r="AF66" s="23">
        <f t="shared" si="39"/>
        <v>3.243397510027542</v>
      </c>
      <c r="AG66" s="23">
        <f t="shared" si="39"/>
        <v>3.3731334104286437</v>
      </c>
      <c r="AH66" s="23">
        <f t="shared" si="39"/>
        <v>3.5080587468457893</v>
      </c>
      <c r="AI66" s="23">
        <f t="shared" si="39"/>
        <v>3.648381096719621</v>
      </c>
      <c r="AJ66" s="23">
        <f t="shared" si="39"/>
        <v>3.7943163405884057</v>
      </c>
      <c r="AK66" s="23">
        <f t="shared" si="39"/>
        <v>3.946088994211942</v>
      </c>
      <c r="AL66" s="23">
        <f t="shared" si="39"/>
        <v>4.10393255398042</v>
      </c>
      <c r="AM66" s="23">
        <f t="shared" si="39"/>
        <v>4.268089856139637</v>
      </c>
      <c r="AN66" s="23">
        <f t="shared" si="39"/>
        <v>4.438813450385223</v>
      </c>
      <c r="AO66" s="23">
        <f t="shared" si="39"/>
        <v>4.6163659884006325</v>
      </c>
      <c r="AP66" s="23">
        <f t="shared" si="39"/>
        <v>4.801020627936658</v>
      </c>
      <c r="AQ66" s="23">
        <f t="shared" si="39"/>
        <v>4.993061453054124</v>
      </c>
      <c r="AR66" s="23">
        <f t="shared" si="39"/>
        <v>5.1927839111762895</v>
      </c>
      <c r="AS66" s="23">
        <f t="shared" si="39"/>
        <v>5.4004952676233415</v>
      </c>
      <c r="AT66" s="23">
        <f t="shared" si="39"/>
        <v>5.616515078328275</v>
      </c>
      <c r="AU66" s="23">
        <f t="shared" si="39"/>
        <v>5.841175681461406</v>
      </c>
      <c r="AV66" s="23">
        <f t="shared" si="39"/>
        <v>6.0748227087198625</v>
      </c>
      <c r="AW66" s="23">
        <f t="shared" si="39"/>
        <v>6.317815617068657</v>
      </c>
      <c r="AX66" s="23">
        <f t="shared" si="39"/>
        <v>6.570528241751403</v>
      </c>
      <c r="AY66" s="23">
        <f t="shared" si="39"/>
        <v>6.83334937142146</v>
      </c>
      <c r="AZ66" s="23">
        <f t="shared" si="39"/>
        <v>7.106683346278318</v>
      </c>
      <c r="BA66" s="23">
        <f t="shared" si="39"/>
        <v>7.3909506801294516</v>
      </c>
      <c r="BB66" s="23">
        <f t="shared" si="39"/>
        <v>7.6865887073346295</v>
      </c>
      <c r="BC66" s="23">
        <f t="shared" si="39"/>
        <v>7.994052255628015</v>
      </c>
      <c r="BD66" s="23">
        <f t="shared" si="39"/>
        <v>8.313814345853135</v>
      </c>
      <c r="BE66" s="23">
        <f t="shared" si="39"/>
        <v>8.64636691968726</v>
      </c>
      <c r="BF66" s="23">
        <f t="shared" si="39"/>
        <v>8.992221596474751</v>
      </c>
      <c r="BG66" s="23">
        <f t="shared" si="39"/>
        <v>9.351910460333741</v>
      </c>
      <c r="BH66" s="23">
        <f t="shared" si="39"/>
        <v>9.725986878747092</v>
      </c>
      <c r="BI66" s="23">
        <f t="shared" si="39"/>
        <v>10.115026353896976</v>
      </c>
      <c r="BJ66" s="23">
        <f t="shared" si="39"/>
        <v>10.519627408052855</v>
      </c>
    </row>
    <row r="67" spans="1:62" ht="12">
      <c r="A67" s="20" t="s">
        <v>103</v>
      </c>
      <c r="B67" s="26">
        <v>550</v>
      </c>
      <c r="C67" s="21">
        <f aca="true" t="shared" si="40" ref="C67:P67">B67*(1+$F$25)</f>
        <v>572</v>
      </c>
      <c r="D67" s="21">
        <f t="shared" si="40"/>
        <v>594.88</v>
      </c>
      <c r="E67" s="21">
        <f t="shared" si="40"/>
        <v>618.6752</v>
      </c>
      <c r="F67" s="21">
        <f t="shared" si="40"/>
        <v>643.4222080000001</v>
      </c>
      <c r="G67" s="21">
        <f t="shared" si="40"/>
        <v>669.1590963200001</v>
      </c>
      <c r="H67" s="21">
        <f t="shared" si="40"/>
        <v>695.9254601728002</v>
      </c>
      <c r="I67" s="21">
        <f t="shared" si="40"/>
        <v>723.7624785797123</v>
      </c>
      <c r="J67" s="21">
        <f t="shared" si="40"/>
        <v>752.7129777229007</v>
      </c>
      <c r="K67" s="21">
        <f t="shared" si="40"/>
        <v>782.8214968318168</v>
      </c>
      <c r="L67" s="21">
        <f t="shared" si="40"/>
        <v>814.1343567050895</v>
      </c>
      <c r="M67" s="21">
        <f t="shared" si="40"/>
        <v>846.6997309732932</v>
      </c>
      <c r="N67" s="21">
        <f t="shared" si="40"/>
        <v>880.5677202122249</v>
      </c>
      <c r="O67" s="21">
        <f t="shared" si="40"/>
        <v>915.790429020714</v>
      </c>
      <c r="P67" s="21">
        <f t="shared" si="40"/>
        <v>952.4220461815426</v>
      </c>
      <c r="Q67" s="21">
        <f aca="true" t="shared" si="41" ref="Q67:BJ67">P67*(1+$F$25)</f>
        <v>990.5189280288043</v>
      </c>
      <c r="R67" s="21">
        <f t="shared" si="41"/>
        <v>1030.1396851499564</v>
      </c>
      <c r="S67" s="21">
        <f t="shared" si="41"/>
        <v>1071.3452725559548</v>
      </c>
      <c r="T67" s="21">
        <f t="shared" si="41"/>
        <v>1114.199083458193</v>
      </c>
      <c r="U67" s="21">
        <f t="shared" si="41"/>
        <v>1158.7670467965206</v>
      </c>
      <c r="V67" s="21">
        <f t="shared" si="41"/>
        <v>1205.1177286683815</v>
      </c>
      <c r="W67" s="21">
        <f t="shared" si="41"/>
        <v>1253.3224378151167</v>
      </c>
      <c r="X67" s="21">
        <f t="shared" si="41"/>
        <v>1303.4553353277215</v>
      </c>
      <c r="Y67" s="21">
        <f t="shared" si="41"/>
        <v>1355.5935487408303</v>
      </c>
      <c r="Z67" s="21">
        <f t="shared" si="41"/>
        <v>1409.8172906904636</v>
      </c>
      <c r="AA67" s="21">
        <f t="shared" si="41"/>
        <v>1466.2099823180822</v>
      </c>
      <c r="AB67" s="21">
        <f t="shared" si="41"/>
        <v>1524.8583816108055</v>
      </c>
      <c r="AC67" s="21">
        <f t="shared" si="41"/>
        <v>1585.8527168752378</v>
      </c>
      <c r="AD67" s="21">
        <f t="shared" si="41"/>
        <v>1649.2868255502474</v>
      </c>
      <c r="AE67" s="21">
        <f t="shared" si="41"/>
        <v>1715.2582985722574</v>
      </c>
      <c r="AF67" s="21">
        <f t="shared" si="41"/>
        <v>1783.8686305151477</v>
      </c>
      <c r="AG67" s="21">
        <f t="shared" si="41"/>
        <v>1855.2233757357537</v>
      </c>
      <c r="AH67" s="21">
        <f t="shared" si="41"/>
        <v>1929.432310765184</v>
      </c>
      <c r="AI67" s="21">
        <f t="shared" si="41"/>
        <v>2006.6096031957914</v>
      </c>
      <c r="AJ67" s="21">
        <f t="shared" si="41"/>
        <v>2086.873987323623</v>
      </c>
      <c r="AK67" s="21">
        <f t="shared" si="41"/>
        <v>2170.348946816568</v>
      </c>
      <c r="AL67" s="21">
        <f t="shared" si="41"/>
        <v>2257.162904689231</v>
      </c>
      <c r="AM67" s="21">
        <f t="shared" si="41"/>
        <v>2347.4494208768</v>
      </c>
      <c r="AN67" s="21">
        <f t="shared" si="41"/>
        <v>2441.3473977118724</v>
      </c>
      <c r="AO67" s="21">
        <f t="shared" si="41"/>
        <v>2539.0012936203475</v>
      </c>
      <c r="AP67" s="21">
        <f t="shared" si="41"/>
        <v>2640.5613453651613</v>
      </c>
      <c r="AQ67" s="21">
        <f t="shared" si="41"/>
        <v>2746.183799179768</v>
      </c>
      <c r="AR67" s="21">
        <f t="shared" si="41"/>
        <v>2856.0311511469586</v>
      </c>
      <c r="AS67" s="21">
        <f t="shared" si="41"/>
        <v>2970.272397192837</v>
      </c>
      <c r="AT67" s="21">
        <f t="shared" si="41"/>
        <v>3089.083293080551</v>
      </c>
      <c r="AU67" s="21">
        <f t="shared" si="41"/>
        <v>3212.646624803773</v>
      </c>
      <c r="AV67" s="21">
        <f t="shared" si="41"/>
        <v>3341.1524897959243</v>
      </c>
      <c r="AW67" s="21">
        <f t="shared" si="41"/>
        <v>3474.7985893877612</v>
      </c>
      <c r="AX67" s="21">
        <f t="shared" si="41"/>
        <v>3613.7905329632717</v>
      </c>
      <c r="AY67" s="21">
        <f t="shared" si="41"/>
        <v>3758.342154281803</v>
      </c>
      <c r="AZ67" s="21">
        <f t="shared" si="41"/>
        <v>3908.675840453075</v>
      </c>
      <c r="BA67" s="21">
        <f t="shared" si="41"/>
        <v>4065.022874071198</v>
      </c>
      <c r="BB67" s="21">
        <f t="shared" si="41"/>
        <v>4227.623789034046</v>
      </c>
      <c r="BC67" s="21">
        <f t="shared" si="41"/>
        <v>4396.728740595408</v>
      </c>
      <c r="BD67" s="21">
        <f t="shared" si="41"/>
        <v>4572.597890219225</v>
      </c>
      <c r="BE67" s="21">
        <f t="shared" si="41"/>
        <v>4755.501805827994</v>
      </c>
      <c r="BF67" s="21">
        <f t="shared" si="41"/>
        <v>4945.721878061114</v>
      </c>
      <c r="BG67" s="21">
        <f t="shared" si="41"/>
        <v>5143.550753183558</v>
      </c>
      <c r="BH67" s="21">
        <f t="shared" si="41"/>
        <v>5349.292783310901</v>
      </c>
      <c r="BI67" s="21">
        <f t="shared" si="41"/>
        <v>5563.264494643337</v>
      </c>
      <c r="BJ67" s="21">
        <f t="shared" si="41"/>
        <v>5785.79507442907</v>
      </c>
    </row>
    <row r="68" spans="1:62" ht="12">
      <c r="A68" s="20" t="s">
        <v>55</v>
      </c>
      <c r="B68" s="26">
        <v>450</v>
      </c>
      <c r="C68" s="21">
        <f aca="true" t="shared" si="42" ref="C68:P68">B68*(1+$F$26)</f>
        <v>477</v>
      </c>
      <c r="D68" s="21">
        <f t="shared" si="42"/>
        <v>505.62</v>
      </c>
      <c r="E68" s="21">
        <f t="shared" si="42"/>
        <v>535.9572000000001</v>
      </c>
      <c r="F68" s="21">
        <f t="shared" si="42"/>
        <v>568.1146320000001</v>
      </c>
      <c r="G68" s="21">
        <f t="shared" si="42"/>
        <v>602.2015099200001</v>
      </c>
      <c r="H68" s="21">
        <f t="shared" si="42"/>
        <v>638.3336005152001</v>
      </c>
      <c r="I68" s="21">
        <f t="shared" si="42"/>
        <v>676.6336165461122</v>
      </c>
      <c r="J68" s="21">
        <f t="shared" si="42"/>
        <v>717.231633538879</v>
      </c>
      <c r="K68" s="21">
        <f t="shared" si="42"/>
        <v>760.2655315512118</v>
      </c>
      <c r="L68" s="21">
        <f t="shared" si="42"/>
        <v>805.8814634442846</v>
      </c>
      <c r="M68" s="21">
        <f t="shared" si="42"/>
        <v>854.2343512509417</v>
      </c>
      <c r="N68" s="21">
        <f t="shared" si="42"/>
        <v>905.4884123259983</v>
      </c>
      <c r="O68" s="21">
        <f t="shared" si="42"/>
        <v>959.8177170655582</v>
      </c>
      <c r="P68" s="21">
        <f t="shared" si="42"/>
        <v>1017.4067800894918</v>
      </c>
      <c r="Q68" s="21">
        <f aca="true" t="shared" si="43" ref="Q68:BJ68">P68*(1+$F$26)</f>
        <v>1078.4511868948614</v>
      </c>
      <c r="R68" s="21">
        <f t="shared" si="43"/>
        <v>1143.1582581085531</v>
      </c>
      <c r="S68" s="21">
        <f t="shared" si="43"/>
        <v>1211.7477535950663</v>
      </c>
      <c r="T68" s="21">
        <f t="shared" si="43"/>
        <v>1284.4526188107704</v>
      </c>
      <c r="U68" s="21">
        <f t="shared" si="43"/>
        <v>1361.5197759394168</v>
      </c>
      <c r="V68" s="21">
        <f t="shared" si="43"/>
        <v>1443.2109624957818</v>
      </c>
      <c r="W68" s="21">
        <f t="shared" si="43"/>
        <v>1529.8036202455287</v>
      </c>
      <c r="X68" s="21">
        <f t="shared" si="43"/>
        <v>1621.5918374602604</v>
      </c>
      <c r="Y68" s="21">
        <f t="shared" si="43"/>
        <v>1718.8873477078762</v>
      </c>
      <c r="Z68" s="21">
        <f t="shared" si="43"/>
        <v>1822.0205885703488</v>
      </c>
      <c r="AA68" s="21">
        <f t="shared" si="43"/>
        <v>1931.3418238845697</v>
      </c>
      <c r="AB68" s="21">
        <f t="shared" si="43"/>
        <v>2047.2223333176441</v>
      </c>
      <c r="AC68" s="21">
        <f t="shared" si="43"/>
        <v>2170.0556733167027</v>
      </c>
      <c r="AD68" s="21">
        <f t="shared" si="43"/>
        <v>2300.259013715705</v>
      </c>
      <c r="AE68" s="21">
        <f t="shared" si="43"/>
        <v>2438.2745545386474</v>
      </c>
      <c r="AF68" s="21">
        <f t="shared" si="43"/>
        <v>2584.5710278109664</v>
      </c>
      <c r="AG68" s="21">
        <f t="shared" si="43"/>
        <v>2739.6452894796244</v>
      </c>
      <c r="AH68" s="21">
        <f t="shared" si="43"/>
        <v>2904.0240068484018</v>
      </c>
      <c r="AI68" s="21">
        <f t="shared" si="43"/>
        <v>3078.2654472593063</v>
      </c>
      <c r="AJ68" s="21">
        <f t="shared" si="43"/>
        <v>3262.961374094865</v>
      </c>
      <c r="AK68" s="21">
        <f t="shared" si="43"/>
        <v>3458.7390565405567</v>
      </c>
      <c r="AL68" s="21">
        <f t="shared" si="43"/>
        <v>3666.26339993299</v>
      </c>
      <c r="AM68" s="21">
        <f t="shared" si="43"/>
        <v>3886.23920392897</v>
      </c>
      <c r="AN68" s="21">
        <f t="shared" si="43"/>
        <v>4119.413556164708</v>
      </c>
      <c r="AO68" s="21">
        <f t="shared" si="43"/>
        <v>4366.578369534591</v>
      </c>
      <c r="AP68" s="21">
        <f t="shared" si="43"/>
        <v>4628.573071706666</v>
      </c>
      <c r="AQ68" s="21">
        <f t="shared" si="43"/>
        <v>4906.287456009067</v>
      </c>
      <c r="AR68" s="21">
        <f t="shared" si="43"/>
        <v>5200.664703369611</v>
      </c>
      <c r="AS68" s="21">
        <f t="shared" si="43"/>
        <v>5512.704585571788</v>
      </c>
      <c r="AT68" s="21">
        <f t="shared" si="43"/>
        <v>5843.466860706096</v>
      </c>
      <c r="AU68" s="21">
        <f t="shared" si="43"/>
        <v>6194.074872348462</v>
      </c>
      <c r="AV68" s="21">
        <f t="shared" si="43"/>
        <v>6565.71936468937</v>
      </c>
      <c r="AW68" s="21">
        <f t="shared" si="43"/>
        <v>6959.662526570733</v>
      </c>
      <c r="AX68" s="21">
        <f t="shared" si="43"/>
        <v>7377.242278164977</v>
      </c>
      <c r="AY68" s="21">
        <f t="shared" si="43"/>
        <v>7819.876814854875</v>
      </c>
      <c r="AZ68" s="21">
        <f t="shared" si="43"/>
        <v>8289.069423746168</v>
      </c>
      <c r="BA68" s="21">
        <f t="shared" si="43"/>
        <v>8786.41358917094</v>
      </c>
      <c r="BB68" s="21">
        <f t="shared" si="43"/>
        <v>9313.598404521195</v>
      </c>
      <c r="BC68" s="21">
        <f t="shared" si="43"/>
        <v>9872.414308792468</v>
      </c>
      <c r="BD68" s="21">
        <f t="shared" si="43"/>
        <v>10464.759167320017</v>
      </c>
      <c r="BE68" s="21">
        <f t="shared" si="43"/>
        <v>11092.644717359219</v>
      </c>
      <c r="BF68" s="21">
        <f t="shared" si="43"/>
        <v>11758.203400400773</v>
      </c>
      <c r="BG68" s="21">
        <f t="shared" si="43"/>
        <v>12463.69560442482</v>
      </c>
      <c r="BH68" s="21">
        <f t="shared" si="43"/>
        <v>13211.51734069031</v>
      </c>
      <c r="BI68" s="21">
        <f t="shared" si="43"/>
        <v>14004.20838113173</v>
      </c>
      <c r="BJ68" s="21">
        <f t="shared" si="43"/>
        <v>14844.460883999634</v>
      </c>
    </row>
    <row r="69" spans="1:62" ht="12">
      <c r="A69" s="20" t="s">
        <v>56</v>
      </c>
      <c r="B69" s="21">
        <f aca="true" t="shared" si="44" ref="B69:P69">$F$27*B65*B66</f>
        <v>900</v>
      </c>
      <c r="C69" s="21">
        <f t="shared" si="44"/>
        <v>954.72</v>
      </c>
      <c r="D69" s="21">
        <f t="shared" si="44"/>
        <v>1012.7669760000002</v>
      </c>
      <c r="E69" s="21">
        <f t="shared" si="44"/>
        <v>1074.3432081408002</v>
      </c>
      <c r="F69" s="21">
        <f t="shared" si="44"/>
        <v>1139.663275195761</v>
      </c>
      <c r="G69" s="21">
        <f t="shared" si="44"/>
        <v>1208.9548023276632</v>
      </c>
      <c r="H69" s="21">
        <f t="shared" si="44"/>
        <v>1282.4592543091853</v>
      </c>
      <c r="I69" s="21">
        <f t="shared" si="44"/>
        <v>1360.432776971184</v>
      </c>
      <c r="J69" s="21">
        <f t="shared" si="44"/>
        <v>1443.147089811032</v>
      </c>
      <c r="K69" s="21">
        <f t="shared" si="44"/>
        <v>1530.8904328715428</v>
      </c>
      <c r="L69" s="21">
        <f t="shared" si="44"/>
        <v>1623.9685711901327</v>
      </c>
      <c r="M69" s="21">
        <f t="shared" si="44"/>
        <v>1722.705860318493</v>
      </c>
      <c r="N69" s="21">
        <f t="shared" si="44"/>
        <v>1827.4463766258575</v>
      </c>
      <c r="O69" s="21">
        <f t="shared" si="44"/>
        <v>1938.5551163247098</v>
      </c>
      <c r="P69" s="21">
        <f t="shared" si="44"/>
        <v>2056.419267397252</v>
      </c>
      <c r="Q69" s="21">
        <f aca="true" t="shared" si="45" ref="Q69:BJ69">$F$27*Q65*Q66</f>
        <v>2181.449558855005</v>
      </c>
      <c r="R69" s="21">
        <f t="shared" si="45"/>
        <v>2314.081692033389</v>
      </c>
      <c r="S69" s="21">
        <f t="shared" si="45"/>
        <v>2454.7778589090194</v>
      </c>
      <c r="T69" s="21">
        <f t="shared" si="45"/>
        <v>2604.028352730688</v>
      </c>
      <c r="U69" s="21">
        <f t="shared" si="45"/>
        <v>2762.3532765767136</v>
      </c>
      <c r="V69" s="21">
        <f t="shared" si="45"/>
        <v>2930.304355792578</v>
      </c>
      <c r="W69" s="21">
        <f t="shared" si="45"/>
        <v>3108.466860624767</v>
      </c>
      <c r="X69" s="21">
        <f t="shared" si="45"/>
        <v>3297.4616457507527</v>
      </c>
      <c r="Y69" s="21">
        <f t="shared" si="45"/>
        <v>3497.9473138123985</v>
      </c>
      <c r="Z69" s="21">
        <f t="shared" si="45"/>
        <v>3710.6225104921928</v>
      </c>
      <c r="AA69" s="21">
        <f t="shared" si="45"/>
        <v>3936.228359130118</v>
      </c>
      <c r="AB69" s="21">
        <f t="shared" si="45"/>
        <v>4175.55104336523</v>
      </c>
      <c r="AC69" s="21">
        <f t="shared" si="45"/>
        <v>4429.424546801836</v>
      </c>
      <c r="AD69" s="21">
        <f t="shared" si="45"/>
        <v>4698.733559247387</v>
      </c>
      <c r="AE69" s="21">
        <f t="shared" si="45"/>
        <v>4984.41655964963</v>
      </c>
      <c r="AF69" s="21">
        <f t="shared" si="45"/>
        <v>5287.469086476327</v>
      </c>
      <c r="AG69" s="21">
        <f t="shared" si="45"/>
        <v>5608.947206934088</v>
      </c>
      <c r="AH69" s="21">
        <f t="shared" si="45"/>
        <v>5949.97119711568</v>
      </c>
      <c r="AI69" s="21">
        <f t="shared" si="45"/>
        <v>6311.729445900313</v>
      </c>
      <c r="AJ69" s="21">
        <f t="shared" si="45"/>
        <v>6695.4825962110535</v>
      </c>
      <c r="AK69" s="21">
        <f t="shared" si="45"/>
        <v>7102.567938060685</v>
      </c>
      <c r="AL69" s="21">
        <f t="shared" si="45"/>
        <v>7534.404068694776</v>
      </c>
      <c r="AM69" s="21">
        <f t="shared" si="45"/>
        <v>7992.495836071418</v>
      </c>
      <c r="AN69" s="21">
        <f t="shared" si="45"/>
        <v>8478.43958290456</v>
      </c>
      <c r="AO69" s="21">
        <f t="shared" si="45"/>
        <v>8993.92870954516</v>
      </c>
      <c r="AP69" s="21">
        <f t="shared" si="45"/>
        <v>9540.759575085505</v>
      </c>
      <c r="AQ69" s="21">
        <f t="shared" si="45"/>
        <v>10120.837757250703</v>
      </c>
      <c r="AR69" s="21">
        <f t="shared" si="45"/>
        <v>10736.184692891546</v>
      </c>
      <c r="AS69" s="21">
        <f t="shared" si="45"/>
        <v>11388.944722219354</v>
      </c>
      <c r="AT69" s="21">
        <f t="shared" si="45"/>
        <v>12081.392561330289</v>
      </c>
      <c r="AU69" s="21">
        <f t="shared" si="45"/>
        <v>12815.941229059174</v>
      </c>
      <c r="AV69" s="21">
        <f t="shared" si="45"/>
        <v>13595.15045578597</v>
      </c>
      <c r="AW69" s="21">
        <f t="shared" si="45"/>
        <v>14421.735603497757</v>
      </c>
      <c r="AX69" s="21">
        <f t="shared" si="45"/>
        <v>15298.577128190424</v>
      </c>
      <c r="AY69" s="21">
        <f t="shared" si="45"/>
        <v>16228.7306175844</v>
      </c>
      <c r="AZ69" s="21">
        <f t="shared" si="45"/>
        <v>17215.437439133533</v>
      </c>
      <c r="BA69" s="21">
        <f t="shared" si="45"/>
        <v>18262.136035432854</v>
      </c>
      <c r="BB69" s="21">
        <f t="shared" si="45"/>
        <v>19372.47390638717</v>
      </c>
      <c r="BC69" s="21">
        <f t="shared" si="45"/>
        <v>20550.320319895513</v>
      </c>
      <c r="BD69" s="21">
        <f t="shared" si="45"/>
        <v>21799.779795345155</v>
      </c>
      <c r="BE69" s="21">
        <f t="shared" si="45"/>
        <v>23125.206406902147</v>
      </c>
      <c r="BF69" s="21">
        <f t="shared" si="45"/>
        <v>24531.218956441797</v>
      </c>
      <c r="BG69" s="21">
        <f t="shared" si="45"/>
        <v>26022.717068993457</v>
      </c>
      <c r="BH69" s="21">
        <f t="shared" si="45"/>
        <v>27604.898266788266</v>
      </c>
      <c r="BI69" s="21">
        <f t="shared" si="45"/>
        <v>29283.276081408992</v>
      </c>
      <c r="BJ69" s="21">
        <f t="shared" si="45"/>
        <v>31063.699267158663</v>
      </c>
    </row>
    <row r="70" spans="1:62" ht="12">
      <c r="A70" s="20" t="s">
        <v>104</v>
      </c>
      <c r="B70" s="21">
        <f aca="true" t="shared" si="46" ref="B70:P70">B67+B68-B69</f>
        <v>100</v>
      </c>
      <c r="C70" s="21">
        <f t="shared" si="46"/>
        <v>94.27999999999997</v>
      </c>
      <c r="D70" s="21">
        <f t="shared" si="46"/>
        <v>87.73302399999977</v>
      </c>
      <c r="E70" s="21">
        <f t="shared" si="46"/>
        <v>80.28919185919972</v>
      </c>
      <c r="F70" s="21">
        <f t="shared" si="46"/>
        <v>71.87356480423932</v>
      </c>
      <c r="G70" s="21">
        <f t="shared" si="46"/>
        <v>62.405803912337205</v>
      </c>
      <c r="H70" s="21">
        <f t="shared" si="46"/>
        <v>51.79980637881499</v>
      </c>
      <c r="I70" s="21">
        <f t="shared" si="46"/>
        <v>39.96331815464055</v>
      </c>
      <c r="J70" s="21">
        <f t="shared" si="46"/>
        <v>26.79752145074781</v>
      </c>
      <c r="K70" s="21">
        <f t="shared" si="46"/>
        <v>12.196595511485839</v>
      </c>
      <c r="L70" s="21">
        <f t="shared" si="46"/>
        <v>-3.952751040758585</v>
      </c>
      <c r="M70" s="21">
        <f t="shared" si="46"/>
        <v>-21.771778094258252</v>
      </c>
      <c r="N70" s="21">
        <f t="shared" si="46"/>
        <v>-41.3902440876343</v>
      </c>
      <c r="O70" s="21">
        <f t="shared" si="46"/>
        <v>-62.94697023843764</v>
      </c>
      <c r="P70" s="21">
        <f t="shared" si="46"/>
        <v>-86.59044112621768</v>
      </c>
      <c r="Q70" s="21">
        <f aca="true" t="shared" si="47" ref="Q70:BJ70">Q67+Q68-Q69</f>
        <v>-112.47944393133912</v>
      </c>
      <c r="R70" s="21">
        <f t="shared" si="47"/>
        <v>-140.7837487748793</v>
      </c>
      <c r="S70" s="21">
        <f t="shared" si="47"/>
        <v>-171.68483275799827</v>
      </c>
      <c r="T70" s="21">
        <f t="shared" si="47"/>
        <v>-205.3766504617247</v>
      </c>
      <c r="U70" s="21">
        <f t="shared" si="47"/>
        <v>-242.06645384077592</v>
      </c>
      <c r="V70" s="21">
        <f t="shared" si="47"/>
        <v>-281.9756646284145</v>
      </c>
      <c r="W70" s="21">
        <f t="shared" si="47"/>
        <v>-325.34080256412153</v>
      </c>
      <c r="X70" s="21">
        <f t="shared" si="47"/>
        <v>-372.41447296277056</v>
      </c>
      <c r="Y70" s="21">
        <f t="shared" si="47"/>
        <v>-423.466417363692</v>
      </c>
      <c r="Z70" s="21">
        <f t="shared" si="47"/>
        <v>-478.78463123138044</v>
      </c>
      <c r="AA70" s="21">
        <f t="shared" si="47"/>
        <v>-538.6765529274658</v>
      </c>
      <c r="AB70" s="21">
        <f t="shared" si="47"/>
        <v>-603.4703284367802</v>
      </c>
      <c r="AC70" s="21">
        <f t="shared" si="47"/>
        <v>-673.5161566098959</v>
      </c>
      <c r="AD70" s="21">
        <f t="shared" si="47"/>
        <v>-749.1877199814353</v>
      </c>
      <c r="AE70" s="21">
        <f t="shared" si="47"/>
        <v>-830.8837065387252</v>
      </c>
      <c r="AF70" s="21">
        <f t="shared" si="47"/>
        <v>-919.0294281502129</v>
      </c>
      <c r="AG70" s="21">
        <f t="shared" si="47"/>
        <v>-1014.0785417187099</v>
      </c>
      <c r="AH70" s="21">
        <f t="shared" si="47"/>
        <v>-1116.514879502095</v>
      </c>
      <c r="AI70" s="21">
        <f t="shared" si="47"/>
        <v>-1226.8543954452161</v>
      </c>
      <c r="AJ70" s="21">
        <f t="shared" si="47"/>
        <v>-1345.6472347925655</v>
      </c>
      <c r="AK70" s="21">
        <f t="shared" si="47"/>
        <v>-1473.4799347035605</v>
      </c>
      <c r="AL70" s="21">
        <f t="shared" si="47"/>
        <v>-1610.9777640725551</v>
      </c>
      <c r="AM70" s="21">
        <f t="shared" si="47"/>
        <v>-1758.8072112656482</v>
      </c>
      <c r="AN70" s="21">
        <f t="shared" si="47"/>
        <v>-1917.6786290279797</v>
      </c>
      <c r="AO70" s="21">
        <f t="shared" si="47"/>
        <v>-2088.3490463902217</v>
      </c>
      <c r="AP70" s="21">
        <f t="shared" si="47"/>
        <v>-2271.6251580136777</v>
      </c>
      <c r="AQ70" s="21">
        <f t="shared" si="47"/>
        <v>-2468.3665020618682</v>
      </c>
      <c r="AR70" s="21">
        <f t="shared" si="47"/>
        <v>-2679.4888383749767</v>
      </c>
      <c r="AS70" s="21">
        <f t="shared" si="47"/>
        <v>-2905.967739454729</v>
      </c>
      <c r="AT70" s="21">
        <f t="shared" si="47"/>
        <v>-3148.8424075436415</v>
      </c>
      <c r="AU70" s="21">
        <f t="shared" si="47"/>
        <v>-3409.2197319069383</v>
      </c>
      <c r="AV70" s="21">
        <f t="shared" si="47"/>
        <v>-3688.2786013006753</v>
      </c>
      <c r="AW70" s="21">
        <f t="shared" si="47"/>
        <v>-3987.2744875392636</v>
      </c>
      <c r="AX70" s="21">
        <f t="shared" si="47"/>
        <v>-4307.544317062175</v>
      </c>
      <c r="AY70" s="21">
        <f t="shared" si="47"/>
        <v>-4650.511648447722</v>
      </c>
      <c r="AZ70" s="21">
        <f t="shared" si="47"/>
        <v>-5017.692174934289</v>
      </c>
      <c r="BA70" s="21">
        <f t="shared" si="47"/>
        <v>-5410.699572190715</v>
      </c>
      <c r="BB70" s="21">
        <f t="shared" si="47"/>
        <v>-5831.2517128319305</v>
      </c>
      <c r="BC70" s="21">
        <f t="shared" si="47"/>
        <v>-6281.177270507636</v>
      </c>
      <c r="BD70" s="21">
        <f t="shared" si="47"/>
        <v>-6762.422737805915</v>
      </c>
      <c r="BE70" s="21">
        <f t="shared" si="47"/>
        <v>-7277.059883714934</v>
      </c>
      <c r="BF70" s="21">
        <f t="shared" si="47"/>
        <v>-7827.293677979909</v>
      </c>
      <c r="BG70" s="21">
        <f t="shared" si="47"/>
        <v>-8415.470711385078</v>
      </c>
      <c r="BH70" s="21">
        <f t="shared" si="47"/>
        <v>-9044.088142787055</v>
      </c>
      <c r="BI70" s="21">
        <f t="shared" si="47"/>
        <v>-9715.803205633925</v>
      </c>
      <c r="BJ70" s="21">
        <f t="shared" si="47"/>
        <v>-10433.443308729959</v>
      </c>
    </row>
    <row r="71" ht="12">
      <c r="S71" s="4"/>
    </row>
    <row r="72" spans="1:19" ht="12">
      <c r="A72" s="5" t="s">
        <v>1</v>
      </c>
      <c r="B72" s="5" t="s">
        <v>1</v>
      </c>
      <c r="C72" s="5" t="s">
        <v>1</v>
      </c>
      <c r="D72" s="5" t="s">
        <v>1</v>
      </c>
      <c r="S72" s="4"/>
    </row>
    <row r="73" spans="1:19" ht="12">
      <c r="A73" s="27" t="s">
        <v>57</v>
      </c>
      <c r="B73" s="28"/>
      <c r="C73" s="1" t="s">
        <v>58</v>
      </c>
      <c r="D73" s="1" t="s">
        <v>59</v>
      </c>
      <c r="S73" s="4"/>
    </row>
    <row r="74" spans="1:19" ht="12">
      <c r="A74" s="1" t="s">
        <v>60</v>
      </c>
      <c r="B74" s="28"/>
      <c r="C74" s="29">
        <v>0</v>
      </c>
      <c r="D74" s="29">
        <v>0.04</v>
      </c>
      <c r="S74" s="4"/>
    </row>
    <row r="75" spans="1:19" ht="12">
      <c r="A75" s="1" t="s">
        <v>61</v>
      </c>
      <c r="B75" s="28"/>
      <c r="C75" s="29">
        <v>0.02</v>
      </c>
      <c r="D75" s="29">
        <v>0.06</v>
      </c>
      <c r="S75" s="4"/>
    </row>
    <row r="76" spans="1:4" ht="12">
      <c r="A76" s="1" t="s">
        <v>62</v>
      </c>
      <c r="B76" s="28"/>
      <c r="C76" s="29">
        <v>0.02</v>
      </c>
      <c r="D76" s="29">
        <v>0.06</v>
      </c>
    </row>
    <row r="77" spans="1:19" ht="12">
      <c r="A77" s="1" t="s">
        <v>63</v>
      </c>
      <c r="B77" s="28"/>
      <c r="C77" s="29">
        <v>0.04</v>
      </c>
      <c r="D77" s="29">
        <v>0.08</v>
      </c>
      <c r="R77" s="4"/>
      <c r="S77" s="4"/>
    </row>
    <row r="78" spans="1:19" ht="12">
      <c r="A78" s="1" t="s">
        <v>64</v>
      </c>
      <c r="B78" s="28"/>
      <c r="C78" s="29">
        <v>0.16</v>
      </c>
      <c r="D78" s="29">
        <v>0.24</v>
      </c>
      <c r="S78" s="4"/>
    </row>
    <row r="79" spans="1:19" ht="12">
      <c r="A79" s="1" t="s">
        <v>65</v>
      </c>
      <c r="B79" s="28"/>
      <c r="C79" s="30">
        <v>0</v>
      </c>
      <c r="D79" s="30">
        <v>0.08</v>
      </c>
      <c r="S79" s="4"/>
    </row>
    <row r="80" spans="1:19" ht="12">
      <c r="A80" s="5" t="s">
        <v>1</v>
      </c>
      <c r="B80" s="5" t="s">
        <v>1</v>
      </c>
      <c r="C80" s="5" t="s">
        <v>1</v>
      </c>
      <c r="D80" s="5" t="s">
        <v>1</v>
      </c>
      <c r="S80" s="4"/>
    </row>
    <row r="81" ht="12">
      <c r="S81" s="4"/>
    </row>
    <row r="82" spans="1:19" ht="12">
      <c r="A82" s="6" t="s">
        <v>2</v>
      </c>
      <c r="B82" s="2" t="s">
        <v>66</v>
      </c>
      <c r="S82" s="4"/>
    </row>
    <row r="83" spans="1:19" ht="12">
      <c r="A83" s="4" t="s">
        <v>67</v>
      </c>
      <c r="S83" s="4"/>
    </row>
    <row r="84" ht="12">
      <c r="A84" s="4" t="s">
        <v>68</v>
      </c>
    </row>
    <row r="85" spans="1:19" ht="12">
      <c r="A85" s="4" t="s">
        <v>69</v>
      </c>
      <c r="R85" s="4"/>
      <c r="S85" s="4"/>
    </row>
    <row r="86" spans="1:19" ht="12">
      <c r="A86" s="4" t="s">
        <v>70</v>
      </c>
      <c r="S86" s="4"/>
    </row>
    <row r="87" spans="1:19" ht="12">
      <c r="A87" s="4" t="s">
        <v>71</v>
      </c>
      <c r="S87" s="4"/>
    </row>
    <row r="88" ht="12">
      <c r="S88" s="4"/>
    </row>
    <row r="89" spans="1:19" ht="12">
      <c r="A89" s="4" t="s">
        <v>72</v>
      </c>
      <c r="S89" s="4"/>
    </row>
    <row r="90" ht="12">
      <c r="A90" s="4" t="s">
        <v>73</v>
      </c>
    </row>
    <row r="91" spans="1:19" ht="12">
      <c r="A91" s="4" t="s">
        <v>74</v>
      </c>
      <c r="R91" s="4"/>
      <c r="S91" s="4"/>
    </row>
    <row r="92" ht="12">
      <c r="S92" s="4"/>
    </row>
    <row r="93" spans="1:19" ht="12">
      <c r="A93" s="4" t="s">
        <v>75</v>
      </c>
      <c r="S93" s="4"/>
    </row>
    <row r="94" spans="1:19" ht="12">
      <c r="A94" s="4" t="s">
        <v>76</v>
      </c>
      <c r="S94" s="4"/>
    </row>
    <row r="95" ht="12">
      <c r="S95" s="4"/>
    </row>
    <row r="96" ht="12">
      <c r="A96" s="4" t="s">
        <v>77</v>
      </c>
    </row>
    <row r="97" spans="1:19" ht="12">
      <c r="A97" s="4" t="s">
        <v>78</v>
      </c>
      <c r="R97" s="4"/>
      <c r="S97" s="4"/>
    </row>
    <row r="98" spans="1:19" ht="12">
      <c r="A98" s="4" t="s">
        <v>79</v>
      </c>
      <c r="R98" s="4"/>
      <c r="S98" s="4"/>
    </row>
    <row r="99" spans="1:19" ht="12">
      <c r="A99" s="4" t="s">
        <v>80</v>
      </c>
      <c r="S99" s="4"/>
    </row>
    <row r="100" spans="1:19" ht="12" hidden="1">
      <c r="A100" s="4" t="s">
        <v>81</v>
      </c>
      <c r="S100" s="4"/>
    </row>
    <row r="101" ht="12" hidden="1">
      <c r="S101" s="4"/>
    </row>
    <row r="102" ht="12" hidden="1">
      <c r="S102" s="4"/>
    </row>
    <row r="103" spans="5:7" ht="12" hidden="1">
      <c r="E103" s="4" t="s">
        <v>82</v>
      </c>
      <c r="G103" s="4" t="s">
        <v>83</v>
      </c>
    </row>
    <row r="104" spans="1:20" ht="12" hidden="1">
      <c r="A104" s="4" t="s">
        <v>84</v>
      </c>
      <c r="C104" s="4" t="s">
        <v>85</v>
      </c>
      <c r="R104" s="4"/>
      <c r="S104" s="4"/>
      <c r="T104" s="4"/>
    </row>
    <row r="105" spans="19:20" ht="12" hidden="1">
      <c r="S105" s="4"/>
      <c r="T105" s="4"/>
    </row>
    <row r="106" spans="6:20" ht="12" hidden="1">
      <c r="F106" s="4" t="s">
        <v>86</v>
      </c>
      <c r="S106" s="4"/>
      <c r="T106" s="4"/>
    </row>
    <row r="107" ht="12" hidden="1">
      <c r="T107" s="4"/>
    </row>
    <row r="108" spans="2:8" ht="12" hidden="1">
      <c r="B108" s="4" t="s">
        <v>87</v>
      </c>
      <c r="D108" s="4" t="s">
        <v>88</v>
      </c>
      <c r="H108" s="4" t="s">
        <v>89</v>
      </c>
    </row>
    <row r="109" spans="18:23" ht="12" hidden="1">
      <c r="R109" s="4"/>
      <c r="S109" s="4"/>
      <c r="T109" s="4"/>
      <c r="U109" s="4"/>
      <c r="V109" s="4"/>
      <c r="W109" s="4"/>
    </row>
    <row r="110" spans="19:23" ht="12" hidden="1">
      <c r="S110" s="4"/>
      <c r="T110" s="4"/>
      <c r="U110" s="4"/>
      <c r="V110" s="4"/>
      <c r="W110" s="4"/>
    </row>
    <row r="111" spans="19:23" ht="12" hidden="1">
      <c r="S111" s="4"/>
      <c r="T111" s="4"/>
      <c r="U111" s="4"/>
      <c r="V111" s="4"/>
      <c r="W111" s="4"/>
    </row>
    <row r="112" spans="19:22" ht="12" hidden="1">
      <c r="S112" s="4"/>
      <c r="T112" s="4"/>
      <c r="U112" s="4"/>
      <c r="V112" s="4"/>
    </row>
    <row r="113" ht="12" hidden="1"/>
    <row r="114" ht="12" hidden="1"/>
    <row r="115" spans="18:20" ht="12" hidden="1">
      <c r="R115" s="4"/>
      <c r="S115" s="4"/>
      <c r="T115" s="4"/>
    </row>
    <row r="116" spans="19:20" ht="12" hidden="1">
      <c r="S116" s="4"/>
      <c r="T116" s="4"/>
    </row>
    <row r="117" spans="19:20" ht="12" hidden="1">
      <c r="S117" s="4"/>
      <c r="T117" s="4"/>
    </row>
    <row r="118" spans="1:20" ht="12" hidden="1">
      <c r="A118" s="4" t="s">
        <v>90</v>
      </c>
      <c r="S118" s="4"/>
      <c r="T118" s="4"/>
    </row>
    <row r="119" ht="12" hidden="1"/>
    <row r="120" spans="18:19" ht="12" hidden="1">
      <c r="R120" s="4"/>
      <c r="S120" s="4"/>
    </row>
    <row r="121" ht="12" hidden="1">
      <c r="S121" s="4"/>
    </row>
    <row r="122" spans="2:19" ht="12" hidden="1">
      <c r="B122" s="4" t="s">
        <v>91</v>
      </c>
      <c r="S122" s="4"/>
    </row>
    <row r="123" ht="12" hidden="1"/>
    <row r="124" spans="18:20" ht="12" hidden="1">
      <c r="R124" s="4"/>
      <c r="S124" s="4"/>
      <c r="T124" s="4"/>
    </row>
    <row r="125" spans="19:20" ht="12" hidden="1">
      <c r="S125" s="4"/>
      <c r="T125" s="4"/>
    </row>
    <row r="126" spans="1:20" ht="12" hidden="1">
      <c r="A126" s="4" t="s">
        <v>92</v>
      </c>
      <c r="S126" s="4"/>
      <c r="T126" s="4"/>
    </row>
    <row r="127" ht="12" hidden="1">
      <c r="S127" s="4"/>
    </row>
    <row r="128" ht="12">
      <c r="S128" s="4"/>
    </row>
  </sheetData>
  <sheetProtection/>
  <printOptions/>
  <pageMargins left="0.75" right="0.75" top="1" bottom="1" header="0" footer="0"/>
  <pageSetup horizontalDpi="600" verticalDpi="600" orientation="portrait" r:id="rId3"/>
  <ignoredErrors>
    <ignoredError sqref="B31:D3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dcterms:created xsi:type="dcterms:W3CDTF">2005-07-21T19:30:02Z</dcterms:created>
  <dcterms:modified xsi:type="dcterms:W3CDTF">2011-05-17T13:23:04Z</dcterms:modified>
  <cp:category/>
  <cp:version/>
  <cp:contentType/>
  <cp:contentStatus/>
</cp:coreProperties>
</file>